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5010" activeTab="0"/>
  </bookViews>
  <sheets>
    <sheet name="INDICE" sheetId="1" r:id="rId1"/>
    <sheet name="CUADRO 1.1" sheetId="2" r:id="rId2"/>
    <sheet name="CUADRO 1,2" sheetId="3" r:id="rId3"/>
    <sheet name="CUADRO 1,3" sheetId="4" r:id="rId4"/>
    <sheet name="CUADRO 1,4" sheetId="5" r:id="rId5"/>
    <sheet name="CUADRO 1.5" sheetId="6" r:id="rId6"/>
    <sheet name="CUADRO 1.6" sheetId="7" r:id="rId7"/>
    <sheet name="CUADRO 1.6 B" sheetId="8" r:id="rId8"/>
    <sheet name="CUADRO 1,7" sheetId="9" r:id="rId9"/>
    <sheet name="CUADRO 1,8" sheetId="10" r:id="rId10"/>
    <sheet name="CUADRO 1.8 B" sheetId="11" r:id="rId11"/>
    <sheet name="CUADRO 1.8 C" sheetId="12" r:id="rId12"/>
    <sheet name="CUADRO 1,9" sheetId="13" r:id="rId13"/>
    <sheet name="CUADRO 1.9 B" sheetId="14" r:id="rId14"/>
    <sheet name="CUADRO 1.9C" sheetId="15" r:id="rId15"/>
    <sheet name="CUADRO 1.10" sheetId="16" r:id="rId16"/>
    <sheet name="CUADRO 1.11" sheetId="17" r:id="rId17"/>
    <sheet name="CUADRO 1.12" sheetId="18" r:id="rId18"/>
    <sheet name="CUADRO 1.13" sheetId="19" r:id="rId19"/>
  </sheets>
  <externalReferences>
    <externalReference r:id="rId22"/>
  </externalReferences>
  <definedNames>
    <definedName name="_Regression_Int" localSheetId="1" hidden="1">1</definedName>
    <definedName name="A_impresión_IM" localSheetId="1">'CUADRO 1.1'!$A$12:$M$20</definedName>
    <definedName name="_xlnm.Print_Area" localSheetId="1">'CUADRO 1.1'!$A$1:$M$35</definedName>
    <definedName name="_xlnm.Print_Area" localSheetId="15">'CUADRO 1.10'!$A$3:$Q$50</definedName>
    <definedName name="_xlnm.Print_Area" localSheetId="16">'CUADRO 1.11'!$A$3:$Q$54</definedName>
    <definedName name="_xlnm.Print_Area" localSheetId="17">'CUADRO 1.12'!$A$3:$Q$24</definedName>
    <definedName name="_xlnm.Print_Area" localSheetId="18">'CUADRO 1.13'!$A$3:$Q$12</definedName>
    <definedName name="_xlnm.Print_Area" localSheetId="7">'CUADRO 1.6 B'!$A$3:$I$59</definedName>
    <definedName name="_xlnm.Print_Area" localSheetId="10">'CUADRO 1.8 B'!$A$3:$Q$40</definedName>
    <definedName name="_xlnm.Print_Area" localSheetId="11">'CUADRO 1.8 C'!$A$3:$Q$59</definedName>
    <definedName name="_xlnm.Print_Area" localSheetId="13">'CUADRO 1.9 B'!$A$3:$Q$37</definedName>
    <definedName name="_xlnm.Print_Area" localSheetId="14">'CUADRO 1.9C'!$A$3:$Q$54</definedName>
    <definedName name="PAX_NACIONAL" localSheetId="3">'CUADRO 1,3'!$A$5:$H$21</definedName>
    <definedName name="PAX_NACIONAL" localSheetId="4">'CUADRO 1,4'!$A$5:$N$32</definedName>
    <definedName name="PAX_NACIONAL" localSheetId="8">'CUADRO 1,7'!$A$5:$H$34</definedName>
    <definedName name="PAX_NACIONAL" localSheetId="9">'CUADRO 1,8'!$A$5:$H$56</definedName>
    <definedName name="PAX_NACIONAL" localSheetId="12">'CUADRO 1,9'!$A$5:$H$45</definedName>
    <definedName name="PAX_NACIONAL" localSheetId="15">'CUADRO 1.10'!$A$5:$N$49</definedName>
    <definedName name="PAX_NACIONAL" localSheetId="16">'CUADRO 1.11'!$A$5:$N$54</definedName>
    <definedName name="PAX_NACIONAL" localSheetId="17">'CUADRO 1.12'!$A$5:$N$23</definedName>
    <definedName name="PAX_NACIONAL" localSheetId="18">'CUADRO 1.13'!$A$5:$N$12</definedName>
    <definedName name="PAX_NACIONAL" localSheetId="5">'CUADRO 1.5'!$A$5:$N$32</definedName>
    <definedName name="PAX_NACIONAL" localSheetId="6">'CUADRO 1.6'!$A$5:$H$46</definedName>
    <definedName name="PAX_NACIONAL" localSheetId="7">'CUADRO 1.6 B'!$A$5:$H$58</definedName>
    <definedName name="PAX_NACIONAL" localSheetId="10">'CUADRO 1.8 B'!$A$5:$N$37</definedName>
    <definedName name="PAX_NACIONAL" localSheetId="11">'CUADRO 1.8 C'!$A$5:$N$56</definedName>
    <definedName name="PAX_NACIONAL" localSheetId="13">'CUADRO 1.9 B'!$A$5:$N$34</definedName>
    <definedName name="PAX_NACIONAL" localSheetId="14">'CUADRO 1.9C'!$A$5:$N$51</definedName>
    <definedName name="PAX_NACIONAL">'CUADRO 1,2'!$A$5:$H$13</definedName>
    <definedName name="_xlnm.Print_Titles" localSheetId="1">'CUADRO 1.1'!$4:$11</definedName>
    <definedName name="Títulos_a_imprimir_IM" localSheetId="1">'CUADRO 1.1'!$4:$11</definedName>
  </definedNames>
  <calcPr fullCalcOnLoad="1"/>
</workbook>
</file>

<file path=xl/sharedStrings.xml><?xml version="1.0" encoding="utf-8"?>
<sst xmlns="http://schemas.openxmlformats.org/spreadsheetml/2006/main" count="1049" uniqueCount="359">
  <si>
    <t>Ir al Indice</t>
  </si>
  <si>
    <t>Cuadro 1.1 Comportamiento del transporte aéreo regular - Pasajeros y carga</t>
  </si>
  <si>
    <t xml:space="preserve">   N A C I O N A L</t>
  </si>
  <si>
    <t>I N T E R N A C I O N A L</t>
  </si>
  <si>
    <t>TOTAL</t>
  </si>
  <si>
    <t>PERIODO</t>
  </si>
  <si>
    <t>Pasajeros</t>
  </si>
  <si>
    <t>Carga</t>
  </si>
  <si>
    <t>Correo</t>
  </si>
  <si>
    <t>Carga + Correo</t>
  </si>
  <si>
    <t xml:space="preserve"> </t>
  </si>
  <si>
    <t>Salidos</t>
  </si>
  <si>
    <t>Llegados</t>
  </si>
  <si>
    <t>Total</t>
  </si>
  <si>
    <t>Salida</t>
  </si>
  <si>
    <t>Llegada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</si>
  <si>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</si>
  <si>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</si>
  <si>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</si>
  <si>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</si>
  <si>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</si>
  <si>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</si>
  <si>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</si>
  <si>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</si>
  <si>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</si>
  <si>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</si>
  <si>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</si>
  <si>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</si>
  <si>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Información acumulada</t>
  </si>
  <si>
    <t>Ene- Ene 2009</t>
  </si>
  <si>
    <t>Ene- Ene 2010</t>
  </si>
  <si>
    <t>Variación Mensual %</t>
  </si>
  <si>
    <t>Ene 2010 - Ene 2009</t>
  </si>
  <si>
    <t>Variación Acumulada %</t>
  </si>
  <si>
    <t>Ene - Ene 2010 / Ene - Ene 2009</t>
  </si>
  <si>
    <t>Información provisional. Carga y Correo en Toneladas</t>
  </si>
  <si>
    <t>Fuente: Empresas Aéreas Archivo Origen-Destino</t>
  </si>
  <si>
    <t>Cuadro 1.2 Pasajeros nacionales por empresa</t>
  </si>
  <si>
    <t>EMPRESA</t>
  </si>
  <si>
    <t>Comparativo mensual</t>
  </si>
  <si>
    <t>Comparativo acumulado</t>
  </si>
  <si>
    <t>Enero 2010</t>
  </si>
  <si>
    <t>% PART</t>
  </si>
  <si>
    <t>Enero 2009</t>
  </si>
  <si>
    <t>% Var.</t>
  </si>
  <si>
    <t>Ene - Ene 2010</t>
  </si>
  <si>
    <t>Ene - Ene 2009</t>
  </si>
  <si>
    <t>Avianca</t>
  </si>
  <si>
    <t>Aires</t>
  </si>
  <si>
    <t>Aerorepublica</t>
  </si>
  <si>
    <t>SAM</t>
  </si>
  <si>
    <t>Satena</t>
  </si>
  <si>
    <t>Easy Fly</t>
  </si>
  <si>
    <t>Aer. Antioquia</t>
  </si>
  <si>
    <t>Información provisional. Fuente: Empresas Aéreas Archivo Origen-Destino.  *: Variación superior al 500%</t>
  </si>
  <si>
    <t>Cuadro 1.3 Carga nacional por empresa</t>
  </si>
  <si>
    <t>Aerosucre</t>
  </si>
  <si>
    <t>LAS</t>
  </si>
  <si>
    <t>Arkas</t>
  </si>
  <si>
    <t>Selva</t>
  </si>
  <si>
    <t>Tampa</t>
  </si>
  <si>
    <t>Air Colombia</t>
  </si>
  <si>
    <t>Sadelca</t>
  </si>
  <si>
    <t>Cosmos</t>
  </si>
  <si>
    <t>Saep</t>
  </si>
  <si>
    <t>Información provisional. Carga en toneladas</t>
  </si>
  <si>
    <t>Fuente: Empresas Aéreas</t>
  </si>
  <si>
    <t>Cuadro 1.4 Pasajeros internacionales por empresa</t>
  </si>
  <si>
    <t>Aerolínea</t>
  </si>
  <si>
    <t xml:space="preserve">Enero 2009 </t>
  </si>
  <si>
    <t>American</t>
  </si>
  <si>
    <t>Copa</t>
  </si>
  <si>
    <t>Spirit Airlines</t>
  </si>
  <si>
    <t>Iberia</t>
  </si>
  <si>
    <t>Lan Peru</t>
  </si>
  <si>
    <t>Continental</t>
  </si>
  <si>
    <t>Delta</t>
  </si>
  <si>
    <t>Taca</t>
  </si>
  <si>
    <t>Air France</t>
  </si>
  <si>
    <t>Mexicana</t>
  </si>
  <si>
    <t>Lan Chile</t>
  </si>
  <si>
    <t>Jetblue</t>
  </si>
  <si>
    <t>VRG Lineas Aereas</t>
  </si>
  <si>
    <t>Air Canada</t>
  </si>
  <si>
    <t>Lacsa</t>
  </si>
  <si>
    <t>Aerol. Argentinas</t>
  </si>
  <si>
    <t>Aerogal</t>
  </si>
  <si>
    <t>Cubana</t>
  </si>
  <si>
    <t>Tame</t>
  </si>
  <si>
    <t>Dutch Antilles</t>
  </si>
  <si>
    <t>Air Comet</t>
  </si>
  <si>
    <t>Información provisional. *: Variación superior a 500%.</t>
  </si>
  <si>
    <t>Cuadro 1.5 Carga internacional por empresa</t>
  </si>
  <si>
    <t>Linea A. Carguera de Col.</t>
  </si>
  <si>
    <t>Arrow</t>
  </si>
  <si>
    <t>Centurion</t>
  </si>
  <si>
    <t>Martinair</t>
  </si>
  <si>
    <t>Ups</t>
  </si>
  <si>
    <t>Mas Air</t>
  </si>
  <si>
    <t>Cargolux</t>
  </si>
  <si>
    <t>Fedex</t>
  </si>
  <si>
    <t>Absa</t>
  </si>
  <si>
    <t>Otras</t>
  </si>
  <si>
    <t xml:space="preserve">Información provisional. *: Variación superior a 500%.  </t>
  </si>
  <si>
    <t>Cuadro 1.6 Pasajeros nacionales por principales rutas</t>
  </si>
  <si>
    <t>RUTA</t>
  </si>
  <si>
    <t xml:space="preserve">TOTAL </t>
  </si>
  <si>
    <t>BOG-CLO-BOG</t>
  </si>
  <si>
    <t>BOG-MDE-BOG</t>
  </si>
  <si>
    <t>BOG-CTG-BOG</t>
  </si>
  <si>
    <t>BOG-BAQ-BOG</t>
  </si>
  <si>
    <t>BOG-SMR-BOG</t>
  </si>
  <si>
    <t>BOG-BGA-BOG</t>
  </si>
  <si>
    <t>BOG-CUC-BOG</t>
  </si>
  <si>
    <t>BOG-ADZ-BOG</t>
  </si>
  <si>
    <t>BOG-MTR-BOG</t>
  </si>
  <si>
    <t>BOG-PEI-BOG</t>
  </si>
  <si>
    <t>CTG-MDE-CTG</t>
  </si>
  <si>
    <t>BOG-LET-BOG</t>
  </si>
  <si>
    <t>BOG-MZL-BOG</t>
  </si>
  <si>
    <t>BOG-AXM-BOG</t>
  </si>
  <si>
    <t>BOG-PSO-BOG</t>
  </si>
  <si>
    <t>CLO-MDE-CLO</t>
  </si>
  <si>
    <t>ADZ-MDE-ADZ</t>
  </si>
  <si>
    <t>BOG-NVA-BOG</t>
  </si>
  <si>
    <t>EOH-UIB-EOH</t>
  </si>
  <si>
    <t>BOG-EOH-BOG</t>
  </si>
  <si>
    <t>CLO-CTG-CLO</t>
  </si>
  <si>
    <t>BOG-EYP-BOG</t>
  </si>
  <si>
    <t>APO-EOH-APO</t>
  </si>
  <si>
    <t>EOH-MTR-EOH</t>
  </si>
  <si>
    <t>BAQ-MDE-BAQ</t>
  </si>
  <si>
    <t>BOG-VUP-BOG</t>
  </si>
  <si>
    <t>ADZ-CLO-ADZ</t>
  </si>
  <si>
    <t>BOG-PPN-BOG</t>
  </si>
  <si>
    <t>CLO-BAQ-CLO</t>
  </si>
  <si>
    <t>BOG-IBE-BOG</t>
  </si>
  <si>
    <t>MDE-SMR-MDE</t>
  </si>
  <si>
    <t>CUC-BGA-CUC</t>
  </si>
  <si>
    <t>BOG-AUC-BOG</t>
  </si>
  <si>
    <t>EOH-PEI-EOH</t>
  </si>
  <si>
    <t>BOG-VVC-BOG</t>
  </si>
  <si>
    <t>BOG-FLA-BOG</t>
  </si>
  <si>
    <t>CLO-PSO-CLO</t>
  </si>
  <si>
    <t>ADZ-PVA-ADZ</t>
  </si>
  <si>
    <t>CAQ-EOH-CAQ</t>
  </si>
  <si>
    <t>OTRAS</t>
  </si>
  <si>
    <t>Información provisional . Fuente: Empresas Aéreas Archivo Origen-Destino</t>
  </si>
  <si>
    <t>Cuadro 1.6B Pasajeros nacionales - Rutas troncales por empresa</t>
  </si>
  <si>
    <t>RUTA - EMPRESA</t>
  </si>
  <si>
    <t>*</t>
  </si>
  <si>
    <t>OTRAS RUTAS</t>
  </si>
  <si>
    <t>Información provisional. Fuente empresas aéreas. *: Variación superior al 500%.</t>
  </si>
  <si>
    <t>Cuadro 1.7 Carga nacional por principales rutas</t>
  </si>
  <si>
    <t>BOG-MVP-BOG</t>
  </si>
  <si>
    <t>OTROS</t>
  </si>
  <si>
    <t>Información provisional. Fuente: Empresas Aéreas. *: Variación superior al 500%.</t>
  </si>
  <si>
    <t>Carga en toneladas.</t>
  </si>
  <si>
    <t>Cuadro 1.8 Pasajeros internacionales por principales rutas</t>
  </si>
  <si>
    <t>MERCADO - RUTA</t>
  </si>
  <si>
    <t>NORTE AMÉRICA</t>
  </si>
  <si>
    <t>BOG-MIA-BOG</t>
  </si>
  <si>
    <t>MDE-MIA-MDE</t>
  </si>
  <si>
    <t>BOG-FLL-BOG</t>
  </si>
  <si>
    <t>BOG-NYC-BOG</t>
  </si>
  <si>
    <t>CLO-MIA-CLO</t>
  </si>
  <si>
    <t>BOG-IAH-BOG</t>
  </si>
  <si>
    <t>BOG-ORL-BOG</t>
  </si>
  <si>
    <t>BAQ-MIA-BAQ</t>
  </si>
  <si>
    <t>BOG-ATL-BOG</t>
  </si>
  <si>
    <t>CTG-FLL-CTG</t>
  </si>
  <si>
    <t>BOG-YYZ-BOG</t>
  </si>
  <si>
    <t>SURAMERICA</t>
  </si>
  <si>
    <t>BOG-LIM-BOG</t>
  </si>
  <si>
    <t>BOG-CCS-BOG</t>
  </si>
  <si>
    <t>BOG-UIO-BOG</t>
  </si>
  <si>
    <t>BOG-SAO-BOG</t>
  </si>
  <si>
    <t>BOG-BUE-BOG</t>
  </si>
  <si>
    <t>BOG-SCL-BOG</t>
  </si>
  <si>
    <t>MDE-LIM-MDE</t>
  </si>
  <si>
    <t>MDE-UIO-MDE</t>
  </si>
  <si>
    <t>BOG-GYE-BOG</t>
  </si>
  <si>
    <t>MDE-CCS-MDE</t>
  </si>
  <si>
    <t>CLO-UIO-CLO</t>
  </si>
  <si>
    <t>EUROPA</t>
  </si>
  <si>
    <t>BOG-MAD-BOG</t>
  </si>
  <si>
    <t>BOG-CDG-BOG</t>
  </si>
  <si>
    <t>CLO-MAD-CLO</t>
  </si>
  <si>
    <t>MDE-MAD-MDE</t>
  </si>
  <si>
    <t>BOG-BCN-BOG</t>
  </si>
  <si>
    <t>CTG-MAD-CTG</t>
  </si>
  <si>
    <t>CENTRO AMERICA</t>
  </si>
  <si>
    <t>BOG-PTY-BOG</t>
  </si>
  <si>
    <t>MDE-PTY-MDE</t>
  </si>
  <si>
    <t>BOG-MEX-BOG</t>
  </si>
  <si>
    <t>CLO-PTY-CLO</t>
  </si>
  <si>
    <t>BAQ-PTY-BAQ</t>
  </si>
  <si>
    <t>BOG-SJO-BOG</t>
  </si>
  <si>
    <t>BOG-SDQ-BOG</t>
  </si>
  <si>
    <t>ISLAS CARIBE</t>
  </si>
  <si>
    <t>BOG-HAV-BOG</t>
  </si>
  <si>
    <t>BOG-AUA-BOG</t>
  </si>
  <si>
    <t>BOG-CUR-BOG</t>
  </si>
  <si>
    <t>MDE-AUA-MDE</t>
  </si>
  <si>
    <t>CLO-AUA-CLO</t>
  </si>
  <si>
    <t>OTROS MERCADOS</t>
  </si>
  <si>
    <t>Información provisional. *: Variación superior a 500%. Fuente: Empresas Aéreas archivo Origen-Destino</t>
  </si>
  <si>
    <t>Cuadro 1.8B Pasajeros Internacionales por Continente y País</t>
  </si>
  <si>
    <t>Continente - País</t>
  </si>
  <si>
    <t>Enero - Enero 2010</t>
  </si>
  <si>
    <t>Enero - Enero 2009</t>
  </si>
  <si>
    <t>NORTEAMÉRICA</t>
  </si>
  <si>
    <t>ESTADOS UNIDOS</t>
  </si>
  <si>
    <t>CANADA</t>
  </si>
  <si>
    <t>PUERTO RICO</t>
  </si>
  <si>
    <t>PERU</t>
  </si>
  <si>
    <t>VENEZUELA</t>
  </si>
  <si>
    <t>ECUADOR</t>
  </si>
  <si>
    <t>ARGENTINA</t>
  </si>
  <si>
    <t>BRASIL</t>
  </si>
  <si>
    <t>CHILE</t>
  </si>
  <si>
    <t>ESPAÑA</t>
  </si>
  <si>
    <t>FRANCIA</t>
  </si>
  <si>
    <t>INGLATERRA</t>
  </si>
  <si>
    <t>CENTRO AMÉRICA</t>
  </si>
  <si>
    <t>PANAMA</t>
  </si>
  <si>
    <t>MEXICO</t>
  </si>
  <si>
    <t>COSTA RICA</t>
  </si>
  <si>
    <t>REPUBLICA DOMINICANA</t>
  </si>
  <si>
    <t>GUATEMALA</t>
  </si>
  <si>
    <t>EL SALVADOR</t>
  </si>
  <si>
    <t>HONDURAS</t>
  </si>
  <si>
    <t>ANTILLAS HOLANDESAS</t>
  </si>
  <si>
    <t>CUBA</t>
  </si>
  <si>
    <t xml:space="preserve">Información provisional. *: Variación superior a 500%   </t>
  </si>
  <si>
    <t>Cuadro 1.8C Pasajeros Internacionales por Continente y Empresa</t>
  </si>
  <si>
    <t>Continente - Empresa</t>
  </si>
  <si>
    <t>Cuadro 1.9 Carga internacional por principales rutas</t>
  </si>
  <si>
    <t>Ene -Ene 2010</t>
  </si>
  <si>
    <t>Ene -Ene 2009</t>
  </si>
  <si>
    <t>BOG-CPQ-BOG</t>
  </si>
  <si>
    <t>BOG-AMS-BOG</t>
  </si>
  <si>
    <t>BOG-LUX-BOG</t>
  </si>
  <si>
    <t>Información provisional. Carga en toneladas. *: Variación superior a 500%.</t>
  </si>
  <si>
    <t>Cuadro 1.9B Carga Internacional por Continente y País</t>
  </si>
  <si>
    <t>HOLANDA</t>
  </si>
  <si>
    <t>LUXEMBURGO</t>
  </si>
  <si>
    <t>BARBADOS</t>
  </si>
  <si>
    <t>Información Provisional. *: Variación superior a 500%. Fuente: Empresas Aéreas. Carga en toneladas.</t>
  </si>
  <si>
    <t>Cuadro 1.9C Carga Internacional por Continente y Empresa</t>
  </si>
  <si>
    <t>Cuadro 1.10 Pasajeros Nacionales por Aeropuerto</t>
  </si>
  <si>
    <t>AEROPUERTO</t>
  </si>
  <si>
    <t>BOGOTA</t>
  </si>
  <si>
    <t>CALI</t>
  </si>
  <si>
    <t>RIONEGRO - ANTIOQUIA</t>
  </si>
  <si>
    <t>CARTAGENA</t>
  </si>
  <si>
    <t>BARRANQUILLA</t>
  </si>
  <si>
    <t>BUCARAMANGA</t>
  </si>
  <si>
    <t>SANTA MARTA</t>
  </si>
  <si>
    <t>SAN ANDRES - ISLA</t>
  </si>
  <si>
    <t>MEDELLIN</t>
  </si>
  <si>
    <t>CUCUTA</t>
  </si>
  <si>
    <t>MONTERIA</t>
  </si>
  <si>
    <t>PEREIRA</t>
  </si>
  <si>
    <t>QUIBDO</t>
  </si>
  <si>
    <t>MANIZALES</t>
  </si>
  <si>
    <t>ARMENIA</t>
  </si>
  <si>
    <t>LETICIA</t>
  </si>
  <si>
    <t>NEIVA</t>
  </si>
  <si>
    <t>PASTO</t>
  </si>
  <si>
    <t>EL YOPAL</t>
  </si>
  <si>
    <t>IBAGUE</t>
  </si>
  <si>
    <t>VALLEDUPAR</t>
  </si>
  <si>
    <t>CAREPA</t>
  </si>
  <si>
    <t>BARRANCABERMEJA</t>
  </si>
  <si>
    <t>POPAYAN</t>
  </si>
  <si>
    <t>ARAUCA - MUNICIPIO</t>
  </si>
  <si>
    <t>VILLAVICENCIO</t>
  </si>
  <si>
    <t>COROZAL</t>
  </si>
  <si>
    <t>RIOHACHA</t>
  </si>
  <si>
    <t>PUERTO ASIS</t>
  </si>
  <si>
    <t>TUMACO</t>
  </si>
  <si>
    <t>FLORENCIA</t>
  </si>
  <si>
    <t>BAHIA SOLANO</t>
  </si>
  <si>
    <t>PROVIDENCIA</t>
  </si>
  <si>
    <t>PUERTO CARRENO</t>
  </si>
  <si>
    <t>GUAPI</t>
  </si>
  <si>
    <t>CAUCASIA</t>
  </si>
  <si>
    <t>PUERTO INIRIDA</t>
  </si>
  <si>
    <t>CAPURGANA</t>
  </si>
  <si>
    <t>CARTAGO</t>
  </si>
  <si>
    <t>MITU</t>
  </si>
  <si>
    <t>SAN JOSE DEL GUAVIARE</t>
  </si>
  <si>
    <t>Información provisional. Fuente: Empresas Aéreas Archivo Origen-Destino.</t>
  </si>
  <si>
    <t>No se incluyen pasajeros en tránsito ni pasajeros en conexión.</t>
  </si>
  <si>
    <t>Cuadro 1.11 Carga Nacional por Aeropuerto</t>
  </si>
  <si>
    <t>LA MACARENA</t>
  </si>
  <si>
    <t>MELGAR</t>
  </si>
  <si>
    <t>LA URIBE</t>
  </si>
  <si>
    <t>CARURU</t>
  </si>
  <si>
    <t>GUAINIA (BARRANCO MINAS)</t>
  </si>
  <si>
    <t>SAN VICENTE DEL CAGUAN</t>
  </si>
  <si>
    <t>PUERTO LEGUIZAMO</t>
  </si>
  <si>
    <t>MIRAFLORES - GUAVIARE</t>
  </si>
  <si>
    <t>SOLANO</t>
  </si>
  <si>
    <t>PUERTO GAITAN</t>
  </si>
  <si>
    <t>LA PRIMAVERA</t>
  </si>
  <si>
    <t>No se incluye la carga en tránsito.</t>
  </si>
  <si>
    <r>
      <t xml:space="preserve">Información provisional. Carga en toneladas. Fuente: Empresas aéreas archivo origen-destino. 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</t>
    </r>
  </si>
  <si>
    <t>Cuadro 1.12 Pasajeros Internacionales por Aeropuerto</t>
  </si>
  <si>
    <t>Cuadro 1.13 Carga Internacional por Aeropuerto</t>
  </si>
  <si>
    <t>Información provisional. Fuente: Empresas Aéreas Archivo Origen-Destino. Carga en toneladas.</t>
  </si>
  <si>
    <t>Nota: No incluye la carga en tránsito.</t>
  </si>
  <si>
    <t>Aeronáutica Civil de Colombia</t>
  </si>
  <si>
    <t>Oficina de Transporte Aéreo</t>
  </si>
  <si>
    <t>Grupo de Estudios Sectoriales</t>
  </si>
  <si>
    <t>Operación regular</t>
  </si>
  <si>
    <t>Indice Cuadros Anexos</t>
  </si>
  <si>
    <t xml:space="preserve">Cuadro 1.1 </t>
  </si>
  <si>
    <t>Comportamiento del Transporte aéreo regular - Pasajeros y Carga</t>
  </si>
  <si>
    <t xml:space="preserve">Cuadro 1.2 </t>
  </si>
  <si>
    <t>Pasajeros Nacionales por empresa</t>
  </si>
  <si>
    <t>Cuadro 1.3</t>
  </si>
  <si>
    <t>Carga nacional por empresa</t>
  </si>
  <si>
    <t>Cuadro 1.4</t>
  </si>
  <si>
    <t>Pasajeros Internacionales por empresa</t>
  </si>
  <si>
    <t>Cuadro 1.5</t>
  </si>
  <si>
    <t>Carga internacional por empresa</t>
  </si>
  <si>
    <t>Cuadro 1.6</t>
  </si>
  <si>
    <t>Pasajeros Nacionales por principales rutas</t>
  </si>
  <si>
    <t>Cuadro 1.6B</t>
  </si>
  <si>
    <t>Pasajeros Rutas troncales por empresa</t>
  </si>
  <si>
    <t xml:space="preserve">Cuadro 1.7 </t>
  </si>
  <si>
    <t>Carga nacional por principales rutas</t>
  </si>
  <si>
    <t>Cuadro 1.8</t>
  </si>
  <si>
    <t>Pasajeros internacionales por principales rutas</t>
  </si>
  <si>
    <t>Cuadro 1.8B</t>
  </si>
  <si>
    <t>Pasajeros internacionales Continente - País</t>
  </si>
  <si>
    <t>Cuadro 1.8C</t>
  </si>
  <si>
    <t>Pasajeros internacionales Continente – Empresa</t>
  </si>
  <si>
    <t>Cuadro 1.9</t>
  </si>
  <si>
    <t>Carga internacional por principales rutas</t>
  </si>
  <si>
    <t>Cuadro 1.9B</t>
  </si>
  <si>
    <t>Carga internacional por Continente – País</t>
  </si>
  <si>
    <t>Cuadro 1.9C</t>
  </si>
  <si>
    <t>Carga internacional por Continente – Empresa</t>
  </si>
  <si>
    <t>Cuadro 1.10</t>
  </si>
  <si>
    <t>Pasajeros nacionales por aeropuerto</t>
  </si>
  <si>
    <t>Cuadro 1.11</t>
  </si>
  <si>
    <t>Carga nacional por aeropuerto</t>
  </si>
  <si>
    <t>Cuadro 1.12</t>
  </si>
  <si>
    <t>Pasajeros internacionales por aeropuerto</t>
  </si>
  <si>
    <t>Cuadro 1.13</t>
  </si>
  <si>
    <t>Carga internacional por aeropuerto</t>
  </si>
  <si>
    <t>Edición</t>
  </si>
  <si>
    <t>Juan Carlos Torres Camargo</t>
  </si>
  <si>
    <t>Estadístico Grupo de Estudios Sectoriales</t>
  </si>
  <si>
    <t>juan.torres@aerocivil.gov.co</t>
  </si>
  <si>
    <t>Boletín Origen-Destino Enero 2010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</si>
</sst>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&quot;C$&quot;#,##0_);\(&quot;C$&quot;#,##0\)"/>
    <numFmt numFmtId="191" formatCode="&quot;C$&quot;#,##0_);[Red]\(&quot;C$&quot;#,##0\)"/>
    <numFmt numFmtId="192" formatCode="&quot;C$&quot;#,##0.00_);\(&quot;C$&quot;#,##0.00\)"/>
    <numFmt numFmtId="193" formatCode="&quot;C$&quot;#,##0.00_);[Red]\(&quot;C$&quot;#,##0.00\)"/>
    <numFmt numFmtId="194" formatCode="_(&quot;C$&quot;* #,##0_);_(&quot;C$&quot;* \(#,##0\);_(&quot;C$&quot;* &quot;-&quot;_);_(@_)"/>
    <numFmt numFmtId="195" formatCode="_(&quot;C$&quot;* #,##0.00_);_(&quot;C$&quot;* \(#,##0.00\);_(&quot;C$&quot;* &quot;-&quot;??_);_(@_)"/>
    <numFmt numFmtId="196" formatCode="[$-C0A]dddd\,\ dd&quot; de &quot;mmmm&quot; de &quot;yyyy"/>
    <numFmt numFmtId="197" formatCode="[$-C0A]mmmm\-yy;@"/>
    <numFmt numFmtId="198" formatCode="0.0%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mmmm\-yy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Univers"/>
      <family val="2"/>
    </font>
    <font>
      <sz val="10"/>
      <name val="Century Gothic"/>
      <family val="2"/>
    </font>
    <font>
      <b/>
      <sz val="15"/>
      <name val="Century Gothic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2"/>
      <name val="Courier"/>
      <family val="0"/>
    </font>
    <font>
      <b/>
      <sz val="10"/>
      <color indexed="12"/>
      <name val="Century Gothic"/>
      <family val="2"/>
    </font>
    <font>
      <sz val="10"/>
      <color indexed="12"/>
      <name val="Century Gothic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9"/>
      <name val="Century Gothic"/>
      <family val="2"/>
    </font>
    <font>
      <sz val="10"/>
      <name val="MS Sans Serif"/>
      <family val="0"/>
    </font>
    <font>
      <b/>
      <u val="single"/>
      <sz val="14"/>
      <color indexed="12"/>
      <name val="Arial"/>
      <family val="2"/>
    </font>
    <font>
      <sz val="8"/>
      <name val="Century Gothic"/>
      <family val="2"/>
    </font>
    <font>
      <b/>
      <sz val="12"/>
      <color indexed="12"/>
      <name val="Century Gothic"/>
      <family val="2"/>
    </font>
    <font>
      <sz val="12"/>
      <color indexed="12"/>
      <name val="Century Gothic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u val="single"/>
      <sz val="14"/>
      <color indexed="48"/>
      <name val="Arial"/>
      <family val="2"/>
    </font>
    <font>
      <b/>
      <sz val="11"/>
      <color indexed="12"/>
      <name val="Century Gothic"/>
      <family val="2"/>
    </font>
    <font>
      <sz val="11"/>
      <color indexed="12"/>
      <name val="Century Gothic"/>
      <family val="2"/>
    </font>
    <font>
      <sz val="8"/>
      <name val="Arial"/>
      <family val="0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color indexed="12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8"/>
      <name val="Arial"/>
      <family val="2"/>
    </font>
    <font>
      <b/>
      <sz val="17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u val="single"/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1"/>
      <color indexed="48"/>
      <name val="Arial"/>
      <family val="2"/>
    </font>
    <font>
      <sz val="11"/>
      <color indexed="18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medium"/>
      <top style="medium"/>
      <bottom style="thin"/>
    </border>
    <border>
      <left style="thin"/>
      <right style="thick"/>
      <top style="medium"/>
      <bottom style="medium"/>
    </border>
    <border>
      <left style="thick"/>
      <right style="medium"/>
      <top style="thin"/>
      <bottom style="thin"/>
    </border>
    <border>
      <left style="thin"/>
      <right style="thick"/>
      <top style="medium"/>
      <bottom style="thin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 style="thick"/>
      <bottom style="double"/>
    </border>
    <border>
      <left style="medium"/>
      <right>
        <color indexed="63"/>
      </right>
      <top style="thick"/>
      <bottom style="double"/>
    </border>
    <border>
      <left style="thin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thin"/>
      <right style="thick"/>
      <top style="thick"/>
      <bottom style="double"/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ck"/>
      <top style="medium"/>
      <bottom style="thick"/>
    </border>
    <border>
      <left style="medium"/>
      <right style="thin"/>
      <top style="thick"/>
      <bottom style="double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7" borderId="0" applyNumberFormat="0" applyBorder="0" applyAlignment="0" applyProtection="0"/>
    <xf numFmtId="37" fontId="13" fillId="0" borderId="0">
      <alignment/>
      <protection/>
    </xf>
    <xf numFmtId="37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043">
    <xf numFmtId="0" fontId="0" fillId="0" borderId="0" xfId="0" applyAlignment="1">
      <alignment/>
    </xf>
    <xf numFmtId="37" fontId="22" fillId="0" borderId="0" xfId="63" applyFont="1">
      <alignment/>
      <protection/>
    </xf>
    <xf numFmtId="37" fontId="23" fillId="7" borderId="10" xfId="63" applyFont="1" applyFill="1" applyBorder="1" applyAlignment="1">
      <alignment horizontal="center" vertical="center"/>
      <protection/>
    </xf>
    <xf numFmtId="37" fontId="23" fillId="7" borderId="11" xfId="63" applyFont="1" applyFill="1" applyBorder="1" applyAlignment="1">
      <alignment horizontal="center" vertical="center"/>
      <protection/>
    </xf>
    <xf numFmtId="37" fontId="23" fillId="7" borderId="12" xfId="63" applyFont="1" applyFill="1" applyBorder="1" applyAlignment="1">
      <alignment horizontal="center" vertical="center"/>
      <protection/>
    </xf>
    <xf numFmtId="37" fontId="23" fillId="7" borderId="13" xfId="63" applyFont="1" applyFill="1" applyBorder="1" applyAlignment="1">
      <alignment horizontal="center" vertical="center"/>
      <protection/>
    </xf>
    <xf numFmtId="37" fontId="23" fillId="7" borderId="0" xfId="63" applyFont="1" applyFill="1" applyBorder="1" applyAlignment="1">
      <alignment horizontal="center" vertical="center"/>
      <protection/>
    </xf>
    <xf numFmtId="37" fontId="23" fillId="7" borderId="14" xfId="63" applyFont="1" applyFill="1" applyBorder="1" applyAlignment="1">
      <alignment horizontal="center" vertical="center"/>
      <protection/>
    </xf>
    <xf numFmtId="37" fontId="24" fillId="7" borderId="15" xfId="63" applyFont="1" applyFill="1" applyBorder="1" applyAlignment="1">
      <alignment vertical="center"/>
      <protection/>
    </xf>
    <xf numFmtId="37" fontId="24" fillId="7" borderId="16" xfId="63" applyFont="1" applyFill="1" applyBorder="1" applyAlignment="1">
      <alignment vertical="center"/>
      <protection/>
    </xf>
    <xf numFmtId="37" fontId="22" fillId="7" borderId="16" xfId="63" applyFont="1" applyFill="1" applyBorder="1">
      <alignment/>
      <protection/>
    </xf>
    <xf numFmtId="37" fontId="22" fillId="7" borderId="17" xfId="63" applyFont="1" applyFill="1" applyBorder="1">
      <alignment/>
      <protection/>
    </xf>
    <xf numFmtId="37" fontId="25" fillId="7" borderId="10" xfId="63" applyFont="1" applyFill="1" applyBorder="1">
      <alignment/>
      <protection/>
    </xf>
    <xf numFmtId="37" fontId="25" fillId="7" borderId="12" xfId="63" applyFont="1" applyFill="1" applyBorder="1">
      <alignment/>
      <protection/>
    </xf>
    <xf numFmtId="37" fontId="26" fillId="7" borderId="10" xfId="63" applyFont="1" applyFill="1" applyBorder="1" applyAlignment="1" applyProtection="1">
      <alignment horizontal="center" vertical="center"/>
      <protection/>
    </xf>
    <xf numFmtId="37" fontId="26" fillId="7" borderId="11" xfId="63" applyFont="1" applyFill="1" applyBorder="1" applyAlignment="1" applyProtection="1">
      <alignment horizontal="center" vertical="center"/>
      <protection/>
    </xf>
    <xf numFmtId="37" fontId="26" fillId="7" borderId="12" xfId="63" applyFont="1" applyFill="1" applyBorder="1" applyAlignment="1" applyProtection="1">
      <alignment horizontal="center" vertical="center"/>
      <protection/>
    </xf>
    <xf numFmtId="37" fontId="26" fillId="7" borderId="10" xfId="63" applyFont="1" applyFill="1" applyBorder="1" applyAlignment="1">
      <alignment horizontal="center" vertical="center"/>
      <protection/>
    </xf>
    <xf numFmtId="37" fontId="26" fillId="7" borderId="11" xfId="63" applyFont="1" applyFill="1" applyBorder="1" applyAlignment="1">
      <alignment horizontal="center" vertical="center"/>
      <protection/>
    </xf>
    <xf numFmtId="37" fontId="26" fillId="7" borderId="12" xfId="63" applyFont="1" applyFill="1" applyBorder="1" applyAlignment="1">
      <alignment horizontal="center" vertical="center"/>
      <protection/>
    </xf>
    <xf numFmtId="37" fontId="26" fillId="7" borderId="0" xfId="63" applyFont="1" applyFill="1" applyBorder="1" applyAlignment="1">
      <alignment horizontal="center" vertical="center"/>
      <protection/>
    </xf>
    <xf numFmtId="37" fontId="26" fillId="7" borderId="14" xfId="63" applyFont="1" applyFill="1" applyBorder="1" applyAlignment="1">
      <alignment horizontal="center" vertical="center"/>
      <protection/>
    </xf>
    <xf numFmtId="37" fontId="25" fillId="7" borderId="13" xfId="63" applyFont="1" applyFill="1" applyBorder="1">
      <alignment/>
      <protection/>
    </xf>
    <xf numFmtId="37" fontId="25" fillId="7" borderId="14" xfId="63" applyFont="1" applyFill="1" applyBorder="1">
      <alignment/>
      <protection/>
    </xf>
    <xf numFmtId="37" fontId="26" fillId="7" borderId="13" xfId="63" applyFont="1" applyFill="1" applyBorder="1" applyAlignment="1" applyProtection="1">
      <alignment horizontal="center" vertical="center"/>
      <protection/>
    </xf>
    <xf numFmtId="37" fontId="26" fillId="7" borderId="0" xfId="63" applyFont="1" applyFill="1" applyBorder="1" applyAlignment="1" applyProtection="1">
      <alignment horizontal="center" vertical="center"/>
      <protection/>
    </xf>
    <xf numFmtId="37" fontId="26" fillId="7" borderId="14" xfId="63" applyFont="1" applyFill="1" applyBorder="1" applyAlignment="1" applyProtection="1">
      <alignment horizontal="center" vertical="center"/>
      <protection/>
    </xf>
    <xf numFmtId="37" fontId="26" fillId="7" borderId="13" xfId="63" applyFont="1" applyFill="1" applyBorder="1" applyAlignment="1">
      <alignment horizontal="center" vertical="center"/>
      <protection/>
    </xf>
    <xf numFmtId="37" fontId="22" fillId="7" borderId="0" xfId="63" applyFont="1" applyFill="1" applyBorder="1">
      <alignment/>
      <protection/>
    </xf>
    <xf numFmtId="37" fontId="22" fillId="7" borderId="14" xfId="63" applyFont="1" applyFill="1" applyBorder="1">
      <alignment/>
      <protection/>
    </xf>
    <xf numFmtId="37" fontId="27" fillId="7" borderId="13" xfId="63" applyFont="1" applyFill="1" applyBorder="1" applyAlignment="1">
      <alignment horizontal="center"/>
      <protection/>
    </xf>
    <xf numFmtId="37" fontId="27" fillId="7" borderId="14" xfId="63" applyFont="1" applyFill="1" applyBorder="1" applyAlignment="1">
      <alignment horizontal="center"/>
      <protection/>
    </xf>
    <xf numFmtId="37" fontId="26" fillId="7" borderId="18" xfId="63" applyFont="1" applyFill="1" applyBorder="1" applyAlignment="1">
      <alignment horizontal="center" vertical="center"/>
      <protection/>
    </xf>
    <xf numFmtId="37" fontId="26" fillId="7" borderId="19" xfId="63" applyFont="1" applyFill="1" applyBorder="1" applyAlignment="1">
      <alignment horizontal="center" vertical="center"/>
      <protection/>
    </xf>
    <xf numFmtId="37" fontId="26" fillId="7" borderId="20" xfId="63" applyFont="1" applyFill="1" applyBorder="1" applyAlignment="1">
      <alignment horizontal="center" vertical="center" wrapText="1"/>
      <protection/>
    </xf>
    <xf numFmtId="37" fontId="24" fillId="7" borderId="10" xfId="63" applyFont="1" applyFill="1" applyBorder="1" applyAlignment="1" applyProtection="1">
      <alignment horizontal="center" vertical="center"/>
      <protection/>
    </xf>
    <xf numFmtId="37" fontId="24" fillId="7" borderId="11" xfId="63" applyFont="1" applyFill="1" applyBorder="1" applyAlignment="1" applyProtection="1">
      <alignment horizontal="center" vertical="center"/>
      <protection/>
    </xf>
    <xf numFmtId="37" fontId="24" fillId="7" borderId="21" xfId="63" applyFont="1" applyFill="1" applyBorder="1" applyAlignment="1" applyProtection="1">
      <alignment horizontal="center" vertical="center"/>
      <protection/>
    </xf>
    <xf numFmtId="37" fontId="24" fillId="7" borderId="11" xfId="63" applyFont="1" applyFill="1" applyBorder="1" applyAlignment="1" applyProtection="1">
      <alignment horizontal="centerContinuous" vertical="center"/>
      <protection/>
    </xf>
    <xf numFmtId="37" fontId="26" fillId="7" borderId="11" xfId="63" applyFont="1" applyFill="1" applyBorder="1" applyAlignment="1">
      <alignment horizontal="centerContinuous" vertical="center"/>
      <protection/>
    </xf>
    <xf numFmtId="37" fontId="26" fillId="7" borderId="19" xfId="63" applyFont="1" applyFill="1" applyBorder="1" applyAlignment="1">
      <alignment horizontal="centerContinuous" vertical="center"/>
      <protection/>
    </xf>
    <xf numFmtId="37" fontId="27" fillId="7" borderId="22" xfId="63" applyFont="1" applyFill="1" applyBorder="1" applyAlignment="1" applyProtection="1">
      <alignment horizontal="center" vertical="center"/>
      <protection/>
    </xf>
    <xf numFmtId="37" fontId="27" fillId="7" borderId="20" xfId="63" applyFont="1" applyFill="1" applyBorder="1" applyAlignment="1">
      <alignment horizontal="center" vertical="center" wrapText="1"/>
      <protection/>
    </xf>
    <xf numFmtId="37" fontId="27" fillId="7" borderId="11" xfId="63" applyFont="1" applyFill="1" applyBorder="1" applyAlignment="1">
      <alignment horizontal="center" vertical="center"/>
      <protection/>
    </xf>
    <xf numFmtId="37" fontId="27" fillId="7" borderId="23" xfId="63" applyFont="1" applyFill="1" applyBorder="1" applyAlignment="1">
      <alignment horizontal="center" vertical="center" wrapText="1"/>
      <protection/>
    </xf>
    <xf numFmtId="37" fontId="28" fillId="7" borderId="24" xfId="63" applyFont="1" applyFill="1" applyBorder="1" applyAlignment="1">
      <alignment horizontal="center" vertical="center"/>
      <protection/>
    </xf>
    <xf numFmtId="37" fontId="28" fillId="7" borderId="25" xfId="63" applyFont="1" applyFill="1" applyBorder="1" applyAlignment="1">
      <alignment horizontal="center" vertical="center"/>
      <protection/>
    </xf>
    <xf numFmtId="37" fontId="28" fillId="7" borderId="0" xfId="63" applyFont="1" applyFill="1" applyBorder="1" applyAlignment="1">
      <alignment horizontal="center" vertical="center"/>
      <protection/>
    </xf>
    <xf numFmtId="37" fontId="28" fillId="7" borderId="26" xfId="63" applyFont="1" applyFill="1" applyBorder="1" applyAlignment="1">
      <alignment horizontal="center" vertical="center" wrapText="1"/>
      <protection/>
    </xf>
    <xf numFmtId="37" fontId="26" fillId="7" borderId="27" xfId="63" applyFont="1" applyFill="1" applyBorder="1" applyAlignment="1" applyProtection="1">
      <alignment horizontal="fill"/>
      <protection/>
    </xf>
    <xf numFmtId="37" fontId="26" fillId="7" borderId="28" xfId="63" applyFont="1" applyFill="1" applyBorder="1" applyAlignment="1" applyProtection="1">
      <alignment horizontal="fill"/>
      <protection/>
    </xf>
    <xf numFmtId="37" fontId="26" fillId="7" borderId="29" xfId="63" applyFont="1" applyFill="1" applyBorder="1" applyAlignment="1" applyProtection="1">
      <alignment horizontal="fill"/>
      <protection/>
    </xf>
    <xf numFmtId="37" fontId="26" fillId="7" borderId="30" xfId="63" applyFont="1" applyFill="1" applyBorder="1" applyAlignment="1" applyProtection="1">
      <alignment horizontal="fill"/>
      <protection/>
    </xf>
    <xf numFmtId="37" fontId="29" fillId="7" borderId="31" xfId="63" applyFont="1" applyFill="1" applyBorder="1" applyAlignment="1">
      <alignment vertical="center"/>
      <protection/>
    </xf>
    <xf numFmtId="37" fontId="29" fillId="7" borderId="26" xfId="63" applyFont="1" applyFill="1" applyBorder="1" applyAlignment="1">
      <alignment horizontal="center" vertical="center" wrapText="1"/>
      <protection/>
    </xf>
    <xf numFmtId="37" fontId="29" fillId="7" borderId="0" xfId="63" applyFont="1" applyFill="1" applyBorder="1" applyAlignment="1">
      <alignment horizontal="center" vertical="center"/>
      <protection/>
    </xf>
    <xf numFmtId="37" fontId="29" fillId="7" borderId="32" xfId="63" applyFont="1" applyFill="1" applyBorder="1" applyAlignment="1">
      <alignment horizontal="center" vertical="center" wrapText="1"/>
      <protection/>
    </xf>
    <xf numFmtId="37" fontId="25" fillId="7" borderId="15" xfId="63" applyFont="1" applyFill="1" applyBorder="1" applyAlignment="1" applyProtection="1">
      <alignment horizontal="centerContinuous"/>
      <protection/>
    </xf>
    <xf numFmtId="37" fontId="25" fillId="7" borderId="17" xfId="63" applyFont="1" applyFill="1" applyBorder="1" applyAlignment="1">
      <alignment horizontal="centerContinuous"/>
      <protection/>
    </xf>
    <xf numFmtId="37" fontId="28" fillId="7" borderId="33" xfId="63" applyFont="1" applyFill="1" applyBorder="1" applyAlignment="1">
      <alignment horizontal="center" vertical="center"/>
      <protection/>
    </xf>
    <xf numFmtId="37" fontId="28" fillId="7" borderId="34" xfId="63" applyFont="1" applyFill="1" applyBorder="1" applyAlignment="1">
      <alignment horizontal="center" vertical="center"/>
      <protection/>
    </xf>
    <xf numFmtId="37" fontId="28" fillId="7" borderId="16" xfId="63" applyFont="1" applyFill="1" applyBorder="1" applyAlignment="1">
      <alignment horizontal="center" vertical="center"/>
      <protection/>
    </xf>
    <xf numFmtId="37" fontId="28" fillId="7" borderId="35" xfId="63" applyFont="1" applyFill="1" applyBorder="1" applyAlignment="1">
      <alignment horizontal="center" vertical="center" wrapText="1"/>
      <protection/>
    </xf>
    <xf numFmtId="37" fontId="26" fillId="7" borderId="36" xfId="63" applyFont="1" applyFill="1" applyBorder="1" applyAlignment="1" applyProtection="1">
      <alignment horizontal="center"/>
      <protection/>
    </xf>
    <xf numFmtId="37" fontId="26" fillId="7" borderId="37" xfId="63" applyFont="1" applyFill="1" applyBorder="1" applyAlignment="1" applyProtection="1">
      <alignment horizontal="center"/>
      <protection/>
    </xf>
    <xf numFmtId="37" fontId="26" fillId="7" borderId="38" xfId="63" applyFont="1" applyFill="1" applyBorder="1" applyAlignment="1" applyProtection="1">
      <alignment horizontal="center"/>
      <protection/>
    </xf>
    <xf numFmtId="37" fontId="26" fillId="7" borderId="34" xfId="63" applyFont="1" applyFill="1" applyBorder="1" applyAlignment="1" applyProtection="1">
      <alignment horizontal="center"/>
      <protection/>
    </xf>
    <xf numFmtId="37" fontId="29" fillId="7" borderId="39" xfId="63" applyFont="1" applyFill="1" applyBorder="1" applyAlignment="1">
      <alignment vertical="center"/>
      <protection/>
    </xf>
    <xf numFmtId="37" fontId="29" fillId="7" borderId="35" xfId="63" applyFont="1" applyFill="1" applyBorder="1" applyAlignment="1">
      <alignment horizontal="center" vertical="center" wrapText="1"/>
      <protection/>
    </xf>
    <xf numFmtId="37" fontId="27" fillId="0" borderId="13" xfId="63" applyFont="1" applyFill="1" applyBorder="1" applyAlignment="1" applyProtection="1">
      <alignment horizontal="center" vertical="center"/>
      <protection/>
    </xf>
    <xf numFmtId="37" fontId="30" fillId="0" borderId="0" xfId="63" applyFont="1" applyFill="1" applyBorder="1" applyAlignment="1" applyProtection="1">
      <alignment horizontal="left"/>
      <protection/>
    </xf>
    <xf numFmtId="3" fontId="22" fillId="0" borderId="40" xfId="63" applyNumberFormat="1" applyFont="1" applyFill="1" applyBorder="1" applyAlignment="1">
      <alignment horizontal="right"/>
      <protection/>
    </xf>
    <xf numFmtId="3" fontId="22" fillId="0" borderId="19" xfId="63" applyNumberFormat="1" applyFont="1" applyFill="1" applyBorder="1">
      <alignment/>
      <protection/>
    </xf>
    <xf numFmtId="3" fontId="22" fillId="0" borderId="22" xfId="63" applyNumberFormat="1" applyFont="1" applyFill="1" applyBorder="1">
      <alignment/>
      <protection/>
    </xf>
    <xf numFmtId="3" fontId="22" fillId="0" borderId="20" xfId="63" applyNumberFormat="1" applyFont="1" applyFill="1" applyBorder="1">
      <alignment/>
      <protection/>
    </xf>
    <xf numFmtId="3" fontId="22" fillId="0" borderId="41" xfId="63" applyNumberFormat="1" applyFont="1" applyFill="1" applyBorder="1" applyAlignment="1">
      <alignment horizontal="right"/>
      <protection/>
    </xf>
    <xf numFmtId="3" fontId="22" fillId="0" borderId="42" xfId="63" applyNumberFormat="1" applyFont="1" applyFill="1" applyBorder="1" applyAlignment="1">
      <alignment horizontal="right"/>
      <protection/>
    </xf>
    <xf numFmtId="37" fontId="22" fillId="0" borderId="21" xfId="63" applyFont="1" applyFill="1" applyBorder="1" applyProtection="1">
      <alignment/>
      <protection/>
    </xf>
    <xf numFmtId="37" fontId="22" fillId="0" borderId="19" xfId="63" applyFont="1" applyFill="1" applyBorder="1" applyAlignment="1" applyProtection="1">
      <alignment horizontal="right"/>
      <protection/>
    </xf>
    <xf numFmtId="37" fontId="22" fillId="0" borderId="42" xfId="63" applyFont="1" applyFill="1" applyBorder="1" applyAlignment="1" applyProtection="1">
      <alignment horizontal="right"/>
      <protection/>
    </xf>
    <xf numFmtId="37" fontId="22" fillId="0" borderId="42" xfId="63" applyFont="1" applyFill="1" applyBorder="1" applyProtection="1">
      <alignment/>
      <protection/>
    </xf>
    <xf numFmtId="37" fontId="22" fillId="0" borderId="11" xfId="63" applyFont="1" applyFill="1" applyBorder="1" applyProtection="1">
      <alignment/>
      <protection/>
    </xf>
    <xf numFmtId="37" fontId="22" fillId="0" borderId="22" xfId="63" applyFont="1" applyBorder="1">
      <alignment/>
      <protection/>
    </xf>
    <xf numFmtId="37" fontId="22" fillId="5" borderId="18" xfId="63" applyFont="1" applyFill="1" applyBorder="1">
      <alignment/>
      <protection/>
    </xf>
    <xf numFmtId="37" fontId="22" fillId="5" borderId="23" xfId="63" applyFont="1" applyFill="1" applyBorder="1">
      <alignment/>
      <protection/>
    </xf>
    <xf numFmtId="37" fontId="22" fillId="0" borderId="0" xfId="63" applyFont="1">
      <alignment/>
      <protection/>
    </xf>
    <xf numFmtId="37" fontId="31" fillId="0" borderId="13" xfId="63" applyFont="1" applyBorder="1">
      <alignment/>
      <protection/>
    </xf>
    <xf numFmtId="37" fontId="30" fillId="0" borderId="0" xfId="63" applyFont="1" applyFill="1" applyBorder="1" applyAlignment="1" applyProtection="1">
      <alignment horizontal="left"/>
      <protection/>
    </xf>
    <xf numFmtId="3" fontId="22" fillId="0" borderId="43" xfId="63" applyNumberFormat="1" applyFont="1" applyFill="1" applyBorder="1" applyAlignment="1">
      <alignment horizontal="right"/>
      <protection/>
    </xf>
    <xf numFmtId="3" fontId="22" fillId="0" borderId="25" xfId="63" applyNumberFormat="1" applyFont="1" applyFill="1" applyBorder="1">
      <alignment/>
      <protection/>
    </xf>
    <xf numFmtId="3" fontId="22" fillId="0" borderId="31" xfId="63" applyNumberFormat="1" applyFont="1" applyFill="1" applyBorder="1">
      <alignment/>
      <protection/>
    </xf>
    <xf numFmtId="3" fontId="22" fillId="0" borderId="26" xfId="63" applyNumberFormat="1" applyFont="1" applyFill="1" applyBorder="1">
      <alignment/>
      <protection/>
    </xf>
    <xf numFmtId="3" fontId="22" fillId="0" borderId="44" xfId="63" applyNumberFormat="1" applyFont="1" applyFill="1" applyBorder="1" applyAlignment="1">
      <alignment horizontal="right"/>
      <protection/>
    </xf>
    <xf numFmtId="3" fontId="22" fillId="0" borderId="45" xfId="63" applyNumberFormat="1" applyFont="1" applyFill="1" applyBorder="1" applyAlignment="1">
      <alignment horizontal="right"/>
      <protection/>
    </xf>
    <xf numFmtId="37" fontId="22" fillId="0" borderId="46" xfId="63" applyFont="1" applyFill="1" applyBorder="1" applyProtection="1">
      <alignment/>
      <protection/>
    </xf>
    <xf numFmtId="37" fontId="22" fillId="0" borderId="25" xfId="63" applyFont="1" applyFill="1" applyBorder="1" applyAlignment="1" applyProtection="1">
      <alignment horizontal="right"/>
      <protection/>
    </xf>
    <xf numFmtId="37" fontId="22" fillId="0" borderId="45" xfId="63" applyFont="1" applyFill="1" applyBorder="1" applyAlignment="1" applyProtection="1">
      <alignment horizontal="right"/>
      <protection/>
    </xf>
    <xf numFmtId="37" fontId="22" fillId="0" borderId="45" xfId="63" applyFont="1" applyFill="1" applyBorder="1" applyProtection="1">
      <alignment/>
      <protection/>
    </xf>
    <xf numFmtId="37" fontId="22" fillId="0" borderId="0" xfId="63" applyFont="1" applyFill="1" applyBorder="1" applyAlignment="1" applyProtection="1">
      <alignment horizontal="right"/>
      <protection/>
    </xf>
    <xf numFmtId="37" fontId="22" fillId="0" borderId="31" xfId="63" applyFont="1" applyBorder="1">
      <alignment/>
      <protection/>
    </xf>
    <xf numFmtId="37" fontId="22" fillId="5" borderId="13" xfId="63" applyFont="1" applyFill="1" applyBorder="1">
      <alignment/>
      <protection/>
    </xf>
    <xf numFmtId="37" fontId="22" fillId="5" borderId="32" xfId="63" applyFont="1" applyFill="1" applyBorder="1">
      <alignment/>
      <protection/>
    </xf>
    <xf numFmtId="37" fontId="30" fillId="0" borderId="0" xfId="63" applyFont="1">
      <alignment/>
      <protection/>
    </xf>
    <xf numFmtId="37" fontId="22" fillId="0" borderId="25" xfId="63" applyFont="1" applyFill="1" applyBorder="1" applyProtection="1">
      <alignment/>
      <protection/>
    </xf>
    <xf numFmtId="37" fontId="28" fillId="0" borderId="0" xfId="63" applyFont="1">
      <alignment/>
      <protection/>
    </xf>
    <xf numFmtId="37" fontId="31" fillId="0" borderId="47" xfId="63" applyFont="1" applyBorder="1">
      <alignment/>
      <protection/>
    </xf>
    <xf numFmtId="37" fontId="32" fillId="0" borderId="0" xfId="63" applyFont="1" applyFill="1" applyBorder="1" applyAlignment="1" applyProtection="1">
      <alignment horizontal="left"/>
      <protection/>
    </xf>
    <xf numFmtId="3" fontId="33" fillId="0" borderId="43" xfId="63" applyNumberFormat="1" applyFont="1" applyFill="1" applyBorder="1" applyAlignment="1">
      <alignment horizontal="right"/>
      <protection/>
    </xf>
    <xf numFmtId="3" fontId="33" fillId="0" borderId="25" xfId="63" applyNumberFormat="1" applyFont="1" applyFill="1" applyBorder="1">
      <alignment/>
      <protection/>
    </xf>
    <xf numFmtId="3" fontId="33" fillId="0" borderId="31" xfId="63" applyNumberFormat="1" applyFont="1" applyFill="1" applyBorder="1">
      <alignment/>
      <protection/>
    </xf>
    <xf numFmtId="3" fontId="33" fillId="0" borderId="26" xfId="63" applyNumberFormat="1" applyFont="1" applyFill="1" applyBorder="1">
      <alignment/>
      <protection/>
    </xf>
    <xf numFmtId="3" fontId="33" fillId="0" borderId="44" xfId="63" applyNumberFormat="1" applyFont="1" applyFill="1" applyBorder="1" applyAlignment="1">
      <alignment horizontal="right"/>
      <protection/>
    </xf>
    <xf numFmtId="3" fontId="33" fillId="0" borderId="45" xfId="63" applyNumberFormat="1" applyFont="1" applyFill="1" applyBorder="1" applyAlignment="1">
      <alignment horizontal="right"/>
      <protection/>
    </xf>
    <xf numFmtId="37" fontId="33" fillId="0" borderId="46" xfId="63" applyFont="1" applyFill="1" applyBorder="1" applyProtection="1">
      <alignment/>
      <protection/>
    </xf>
    <xf numFmtId="37" fontId="33" fillId="0" borderId="25" xfId="63" applyFont="1" applyFill="1" applyBorder="1" applyAlignment="1" applyProtection="1">
      <alignment horizontal="right"/>
      <protection/>
    </xf>
    <xf numFmtId="37" fontId="33" fillId="0" borderId="45" xfId="63" applyFont="1" applyFill="1" applyBorder="1" applyAlignment="1" applyProtection="1">
      <alignment horizontal="right"/>
      <protection/>
    </xf>
    <xf numFmtId="37" fontId="33" fillId="0" borderId="45" xfId="63" applyFont="1" applyFill="1" applyBorder="1" applyProtection="1">
      <alignment/>
      <protection/>
    </xf>
    <xf numFmtId="37" fontId="33" fillId="0" borderId="0" xfId="63" applyFont="1" applyFill="1" applyBorder="1" applyAlignment="1" applyProtection="1">
      <alignment horizontal="right"/>
      <protection/>
    </xf>
    <xf numFmtId="37" fontId="33" fillId="0" borderId="31" xfId="63" applyFont="1" applyBorder="1">
      <alignment/>
      <protection/>
    </xf>
    <xf numFmtId="37" fontId="33" fillId="5" borderId="13" xfId="63" applyFont="1" applyFill="1" applyBorder="1">
      <alignment/>
      <protection/>
    </xf>
    <xf numFmtId="37" fontId="33" fillId="5" borderId="32" xfId="63" applyFont="1" applyFill="1" applyBorder="1">
      <alignment/>
      <protection/>
    </xf>
    <xf numFmtId="37" fontId="33" fillId="0" borderId="0" xfId="63" applyFont="1">
      <alignment/>
      <protection/>
    </xf>
    <xf numFmtId="37" fontId="28" fillId="0" borderId="48" xfId="63" applyFont="1" applyFill="1" applyBorder="1" applyAlignment="1">
      <alignment vertical="center"/>
      <protection/>
    </xf>
    <xf numFmtId="37" fontId="30" fillId="0" borderId="49" xfId="63" applyFont="1" applyFill="1" applyBorder="1" applyAlignment="1" applyProtection="1">
      <alignment horizontal="left"/>
      <protection/>
    </xf>
    <xf numFmtId="3" fontId="22" fillId="0" borderId="50" xfId="63" applyNumberFormat="1" applyFont="1" applyFill="1" applyBorder="1" applyAlignment="1">
      <alignment horizontal="right"/>
      <protection/>
    </xf>
    <xf numFmtId="3" fontId="22" fillId="0" borderId="30" xfId="63" applyNumberFormat="1" applyFont="1" applyFill="1" applyBorder="1">
      <alignment/>
      <protection/>
    </xf>
    <xf numFmtId="3" fontId="22" fillId="0" borderId="51" xfId="63" applyNumberFormat="1" applyFont="1" applyFill="1" applyBorder="1">
      <alignment/>
      <protection/>
    </xf>
    <xf numFmtId="3" fontId="22" fillId="0" borderId="52" xfId="63" applyNumberFormat="1" applyFont="1" applyFill="1" applyBorder="1">
      <alignment/>
      <protection/>
    </xf>
    <xf numFmtId="37" fontId="22" fillId="0" borderId="27" xfId="63" applyFont="1" applyFill="1" applyBorder="1" applyAlignment="1" applyProtection="1">
      <alignment horizontal="right"/>
      <protection/>
    </xf>
    <xf numFmtId="37" fontId="22" fillId="0" borderId="28" xfId="63" applyFont="1" applyFill="1" applyBorder="1" applyAlignment="1" applyProtection="1">
      <alignment horizontal="right"/>
      <protection/>
    </xf>
    <xf numFmtId="37" fontId="22" fillId="0" borderId="29" xfId="63" applyFont="1" applyFill="1" applyBorder="1" applyProtection="1">
      <alignment/>
      <protection/>
    </xf>
    <xf numFmtId="37" fontId="22" fillId="0" borderId="30" xfId="63" applyFont="1" applyFill="1" applyBorder="1" applyAlignment="1" applyProtection="1">
      <alignment horizontal="right"/>
      <protection/>
    </xf>
    <xf numFmtId="37" fontId="22" fillId="0" borderId="28" xfId="63" applyFont="1" applyFill="1" applyBorder="1" applyProtection="1">
      <alignment/>
      <protection/>
    </xf>
    <xf numFmtId="37" fontId="22" fillId="0" borderId="49" xfId="63" applyFont="1" applyFill="1" applyBorder="1" applyAlignment="1" applyProtection="1">
      <alignment horizontal="right"/>
      <protection/>
    </xf>
    <xf numFmtId="37" fontId="22" fillId="0" borderId="51" xfId="63" applyFont="1" applyBorder="1">
      <alignment/>
      <protection/>
    </xf>
    <xf numFmtId="37" fontId="22" fillId="5" borderId="53" xfId="63" applyFont="1" applyFill="1" applyBorder="1">
      <alignment/>
      <protection/>
    </xf>
    <xf numFmtId="37" fontId="22" fillId="5" borderId="54" xfId="63" applyFont="1" applyFill="1" applyBorder="1">
      <alignment/>
      <protection/>
    </xf>
    <xf numFmtId="37" fontId="27" fillId="0" borderId="13" xfId="63" applyFont="1" applyFill="1" applyBorder="1" applyAlignment="1" applyProtection="1">
      <alignment vertical="center"/>
      <protection/>
    </xf>
    <xf numFmtId="3" fontId="22" fillId="0" borderId="43" xfId="63" applyNumberFormat="1" applyFont="1" applyFill="1" applyBorder="1" applyAlignment="1">
      <alignment horizontal="right"/>
      <protection/>
    </xf>
    <xf numFmtId="3" fontId="22" fillId="0" borderId="25" xfId="63" applyNumberFormat="1" applyFont="1" applyFill="1" applyBorder="1">
      <alignment/>
      <protection/>
    </xf>
    <xf numFmtId="3" fontId="22" fillId="0" borderId="31" xfId="63" applyNumberFormat="1" applyFont="1" applyFill="1" applyBorder="1">
      <alignment/>
      <protection/>
    </xf>
    <xf numFmtId="3" fontId="22" fillId="0" borderId="26" xfId="63" applyNumberFormat="1" applyFont="1" applyFill="1" applyBorder="1">
      <alignment/>
      <protection/>
    </xf>
    <xf numFmtId="3" fontId="22" fillId="0" borderId="13" xfId="63" applyNumberFormat="1" applyFont="1" applyFill="1" applyBorder="1">
      <alignment/>
      <protection/>
    </xf>
    <xf numFmtId="3" fontId="22" fillId="0" borderId="45" xfId="63" applyNumberFormat="1" applyFont="1" applyFill="1" applyBorder="1" applyAlignment="1">
      <alignment horizontal="right"/>
      <protection/>
    </xf>
    <xf numFmtId="37" fontId="22" fillId="0" borderId="46" xfId="63" applyFont="1" applyFill="1" applyBorder="1" applyProtection="1">
      <alignment/>
      <protection/>
    </xf>
    <xf numFmtId="37" fontId="22" fillId="0" borderId="25" xfId="63" applyFont="1" applyFill="1" applyBorder="1" applyAlignment="1" applyProtection="1">
      <alignment horizontal="right"/>
      <protection/>
    </xf>
    <xf numFmtId="37" fontId="22" fillId="0" borderId="45" xfId="63" applyFont="1" applyFill="1" applyBorder="1" applyAlignment="1" applyProtection="1">
      <alignment horizontal="right"/>
      <protection/>
    </xf>
    <xf numFmtId="37" fontId="22" fillId="0" borderId="45" xfId="63" applyFont="1" applyFill="1" applyBorder="1" applyProtection="1">
      <alignment/>
      <protection/>
    </xf>
    <xf numFmtId="37" fontId="22" fillId="0" borderId="0" xfId="63" applyFont="1" applyFill="1" applyBorder="1" applyAlignment="1" applyProtection="1">
      <alignment horizontal="right"/>
      <protection/>
    </xf>
    <xf numFmtId="37" fontId="22" fillId="0" borderId="55" xfId="63" applyFont="1" applyBorder="1">
      <alignment/>
      <protection/>
    </xf>
    <xf numFmtId="37" fontId="22" fillId="5" borderId="56" xfId="63" applyFont="1" applyFill="1" applyBorder="1">
      <alignment/>
      <protection/>
    </xf>
    <xf numFmtId="37" fontId="22" fillId="5" borderId="57" xfId="63" applyFont="1" applyFill="1" applyBorder="1">
      <alignment/>
      <protection/>
    </xf>
    <xf numFmtId="37" fontId="34" fillId="0" borderId="48" xfId="63" applyFont="1" applyFill="1" applyBorder="1" applyAlignment="1" applyProtection="1">
      <alignment horizontal="left"/>
      <protection/>
    </xf>
    <xf numFmtId="37" fontId="22" fillId="0" borderId="50" xfId="63" applyFont="1" applyFill="1" applyBorder="1" applyAlignment="1" applyProtection="1">
      <alignment horizontal="right"/>
      <protection/>
    </xf>
    <xf numFmtId="37" fontId="22" fillId="0" borderId="51" xfId="63" applyFont="1" applyFill="1" applyBorder="1" applyAlignment="1" applyProtection="1">
      <alignment horizontal="right"/>
      <protection/>
    </xf>
    <xf numFmtId="37" fontId="22" fillId="0" borderId="52" xfId="63" applyFont="1" applyFill="1" applyBorder="1" applyAlignment="1" applyProtection="1">
      <alignment horizontal="right"/>
      <protection/>
    </xf>
    <xf numFmtId="37" fontId="22" fillId="0" borderId="48" xfId="63" applyFont="1" applyFill="1" applyBorder="1" applyAlignment="1" applyProtection="1">
      <alignment horizontal="right"/>
      <protection/>
    </xf>
    <xf numFmtId="37" fontId="22" fillId="0" borderId="49" xfId="63" applyFont="1" applyBorder="1" applyAlignment="1" applyProtection="1">
      <alignment horizontal="right"/>
      <protection/>
    </xf>
    <xf numFmtId="37" fontId="22" fillId="5" borderId="24" xfId="63" applyFont="1" applyFill="1" applyBorder="1">
      <alignment/>
      <protection/>
    </xf>
    <xf numFmtId="37" fontId="35" fillId="0" borderId="13" xfId="63" applyFont="1" applyFill="1" applyBorder="1" applyAlignment="1" applyProtection="1">
      <alignment horizontal="left"/>
      <protection/>
    </xf>
    <xf numFmtId="3" fontId="22" fillId="0" borderId="58" xfId="63" applyNumberFormat="1" applyFont="1" applyFill="1" applyBorder="1" applyAlignment="1">
      <alignment horizontal="right"/>
      <protection/>
    </xf>
    <xf numFmtId="3" fontId="22" fillId="0" borderId="25" xfId="63" applyNumberFormat="1" applyFont="1" applyFill="1" applyBorder="1" applyAlignment="1">
      <alignment horizontal="right"/>
      <protection/>
    </xf>
    <xf numFmtId="37" fontId="22" fillId="0" borderId="0" xfId="63" applyFont="1" applyBorder="1" applyAlignment="1" applyProtection="1">
      <alignment horizontal="right"/>
      <protection/>
    </xf>
    <xf numFmtId="37" fontId="22" fillId="5" borderId="57" xfId="63" applyFont="1" applyFill="1" applyBorder="1">
      <alignment/>
      <protection/>
    </xf>
    <xf numFmtId="37" fontId="36" fillId="0" borderId="48" xfId="63" applyFont="1" applyFill="1" applyBorder="1" applyAlignment="1" applyProtection="1">
      <alignment horizontal="left"/>
      <protection/>
    </xf>
    <xf numFmtId="37" fontId="22" fillId="5" borderId="48" xfId="63" applyFont="1" applyFill="1" applyBorder="1">
      <alignment/>
      <protection/>
    </xf>
    <xf numFmtId="37" fontId="22" fillId="0" borderId="0" xfId="63" applyFont="1" applyFill="1" applyBorder="1">
      <alignment/>
      <protection/>
    </xf>
    <xf numFmtId="2" fontId="28" fillId="0" borderId="43" xfId="63" applyNumberFormat="1" applyFont="1" applyFill="1" applyBorder="1" applyAlignment="1" applyProtection="1">
      <alignment horizontal="right" indent="1"/>
      <protection/>
    </xf>
    <xf numFmtId="2" fontId="28" fillId="0" borderId="25" xfId="63" applyNumberFormat="1" applyFont="1" applyFill="1" applyBorder="1" applyAlignment="1" applyProtection="1">
      <alignment horizontal="center"/>
      <protection/>
    </xf>
    <xf numFmtId="2" fontId="28" fillId="0" borderId="31" xfId="63" applyNumberFormat="1" applyFont="1" applyFill="1" applyBorder="1" applyAlignment="1" applyProtection="1">
      <alignment horizontal="center"/>
      <protection/>
    </xf>
    <xf numFmtId="2" fontId="28" fillId="0" borderId="26" xfId="63" applyNumberFormat="1" applyFont="1" applyFill="1" applyBorder="1" applyAlignment="1" applyProtection="1">
      <alignment horizontal="center"/>
      <protection/>
    </xf>
    <xf numFmtId="2" fontId="28" fillId="0" borderId="44" xfId="63" applyNumberFormat="1" applyFont="1" applyFill="1" applyBorder="1" applyAlignment="1" applyProtection="1">
      <alignment horizontal="right" indent="1"/>
      <protection/>
    </xf>
    <xf numFmtId="2" fontId="28" fillId="0" borderId="45" xfId="63" applyNumberFormat="1" applyFont="1" applyFill="1" applyBorder="1" applyAlignment="1" applyProtection="1">
      <alignment horizontal="right" indent="1"/>
      <protection/>
    </xf>
    <xf numFmtId="2" fontId="28" fillId="0" borderId="58" xfId="63" applyNumberFormat="1" applyFont="1" applyFill="1" applyBorder="1" applyAlignment="1" applyProtection="1">
      <alignment horizontal="center"/>
      <protection/>
    </xf>
    <xf numFmtId="2" fontId="28" fillId="0" borderId="45" xfId="63" applyNumberFormat="1" applyFont="1" applyFill="1" applyBorder="1" applyAlignment="1" applyProtection="1">
      <alignment horizontal="center"/>
      <protection/>
    </xf>
    <xf numFmtId="2" fontId="28" fillId="5" borderId="13" xfId="63" applyNumberFormat="1" applyFont="1" applyFill="1" applyBorder="1" applyAlignment="1" applyProtection="1">
      <alignment horizontal="right" indent="1"/>
      <protection/>
    </xf>
    <xf numFmtId="2" fontId="28" fillId="5" borderId="32" xfId="63" applyNumberFormat="1" applyFont="1" applyFill="1" applyBorder="1" applyAlignment="1" applyProtection="1">
      <alignment horizontal="center"/>
      <protection/>
    </xf>
    <xf numFmtId="37" fontId="35" fillId="0" borderId="47" xfId="63" applyFont="1" applyFill="1" applyBorder="1" applyAlignment="1" applyProtection="1">
      <alignment horizontal="left"/>
      <protection/>
    </xf>
    <xf numFmtId="37" fontId="22" fillId="0" borderId="59" xfId="63" applyFont="1" applyFill="1" applyBorder="1">
      <alignment/>
      <protection/>
    </xf>
    <xf numFmtId="2" fontId="28" fillId="0" borderId="60" xfId="63" applyNumberFormat="1" applyFont="1" applyFill="1" applyBorder="1" applyProtection="1">
      <alignment/>
      <protection/>
    </xf>
    <xf numFmtId="2" fontId="28" fillId="0" borderId="61" xfId="63" applyNumberFormat="1" applyFont="1" applyFill="1" applyBorder="1" applyProtection="1">
      <alignment/>
      <protection/>
    </xf>
    <xf numFmtId="2" fontId="28" fillId="0" borderId="55" xfId="63" applyNumberFormat="1" applyFont="1" applyFill="1" applyBorder="1" applyAlignment="1" applyProtection="1">
      <alignment horizontal="center"/>
      <protection/>
    </xf>
    <xf numFmtId="2" fontId="28" fillId="0" borderId="62" xfId="63" applyNumberFormat="1" applyFont="1" applyFill="1" applyBorder="1" applyAlignment="1" applyProtection="1">
      <alignment horizontal="center"/>
      <protection/>
    </xf>
    <xf numFmtId="2" fontId="28" fillId="0" borderId="63" xfId="63" applyNumberFormat="1" applyFont="1" applyFill="1" applyBorder="1" applyAlignment="1" applyProtection="1">
      <alignment horizontal="right" indent="1"/>
      <protection/>
    </xf>
    <xf numFmtId="2" fontId="28" fillId="0" borderId="64" xfId="63" applyNumberFormat="1" applyFont="1" applyFill="1" applyBorder="1" applyAlignment="1" applyProtection="1">
      <alignment horizontal="right" indent="1"/>
      <protection/>
    </xf>
    <xf numFmtId="2" fontId="28" fillId="0" borderId="65" xfId="63" applyNumberFormat="1" applyFont="1" applyFill="1" applyBorder="1" applyAlignment="1" applyProtection="1">
      <alignment horizontal="right" indent="1"/>
      <protection/>
    </xf>
    <xf numFmtId="2" fontId="28" fillId="0" borderId="61" xfId="63" applyNumberFormat="1" applyFont="1" applyFill="1" applyBorder="1" applyAlignment="1" applyProtection="1">
      <alignment horizontal="right" indent="1"/>
      <protection/>
    </xf>
    <xf numFmtId="2" fontId="28" fillId="0" borderId="59" xfId="63" applyNumberFormat="1" applyFont="1" applyBorder="1" applyAlignment="1" applyProtection="1">
      <alignment horizontal="right" indent="1"/>
      <protection/>
    </xf>
    <xf numFmtId="37" fontId="28" fillId="0" borderId="55" xfId="63" applyFont="1" applyBorder="1">
      <alignment/>
      <protection/>
    </xf>
    <xf numFmtId="2" fontId="28" fillId="5" borderId="47" xfId="63" applyNumberFormat="1" applyFont="1" applyFill="1" applyBorder="1">
      <alignment/>
      <protection/>
    </xf>
    <xf numFmtId="2" fontId="28" fillId="5" borderId="57" xfId="63" applyNumberFormat="1" applyFont="1" applyFill="1" applyBorder="1">
      <alignment/>
      <protection/>
    </xf>
    <xf numFmtId="37" fontId="36" fillId="0" borderId="13" xfId="63" applyFont="1" applyFill="1" applyBorder="1" applyAlignment="1" applyProtection="1">
      <alignment horizontal="left"/>
      <protection/>
    </xf>
    <xf numFmtId="2" fontId="28" fillId="0" borderId="43" xfId="63" applyNumberFormat="1" applyFont="1" applyFill="1" applyBorder="1" applyProtection="1">
      <alignment/>
      <protection/>
    </xf>
    <xf numFmtId="2" fontId="28" fillId="0" borderId="25" xfId="63" applyNumberFormat="1" applyFont="1" applyFill="1" applyBorder="1" applyProtection="1">
      <alignment/>
      <protection/>
    </xf>
    <xf numFmtId="2" fontId="28" fillId="0" borderId="46" xfId="63" applyNumberFormat="1" applyFont="1" applyFill="1" applyBorder="1" applyAlignment="1" applyProtection="1">
      <alignment horizontal="right" indent="1"/>
      <protection/>
    </xf>
    <xf numFmtId="2" fontId="28" fillId="0" borderId="25" xfId="63" applyNumberFormat="1" applyFont="1" applyFill="1" applyBorder="1" applyAlignment="1" applyProtection="1">
      <alignment horizontal="right" indent="1"/>
      <protection/>
    </xf>
    <xf numFmtId="2" fontId="28" fillId="0" borderId="0" xfId="63" applyNumberFormat="1" applyFont="1" applyBorder="1" applyAlignment="1" applyProtection="1">
      <alignment horizontal="right" indent="1"/>
      <protection/>
    </xf>
    <xf numFmtId="37" fontId="28" fillId="0" borderId="31" xfId="63" applyFont="1" applyBorder="1">
      <alignment/>
      <protection/>
    </xf>
    <xf numFmtId="2" fontId="28" fillId="5" borderId="13" xfId="63" applyNumberFormat="1" applyFont="1" applyFill="1" applyBorder="1">
      <alignment/>
      <protection/>
    </xf>
    <xf numFmtId="2" fontId="28" fillId="5" borderId="32" xfId="63" applyNumberFormat="1" applyFont="1" applyFill="1" applyBorder="1">
      <alignment/>
      <protection/>
    </xf>
    <xf numFmtId="37" fontId="35" fillId="0" borderId="15" xfId="63" applyFont="1" applyFill="1" applyBorder="1" applyAlignment="1" applyProtection="1">
      <alignment horizontal="left"/>
      <protection/>
    </xf>
    <xf numFmtId="37" fontId="30" fillId="0" borderId="16" xfId="63" applyFont="1" applyFill="1" applyBorder="1" applyAlignment="1" applyProtection="1">
      <alignment horizontal="left"/>
      <protection/>
    </xf>
    <xf numFmtId="2" fontId="28" fillId="0" borderId="66" xfId="63" applyNumberFormat="1" applyFont="1" applyFill="1" applyBorder="1" applyAlignment="1" applyProtection="1">
      <alignment horizontal="right" indent="1"/>
      <protection/>
    </xf>
    <xf numFmtId="2" fontId="28" fillId="0" borderId="34" xfId="63" applyNumberFormat="1" applyFont="1" applyFill="1" applyBorder="1" applyAlignment="1" applyProtection="1">
      <alignment horizontal="center"/>
      <protection/>
    </xf>
    <xf numFmtId="2" fontId="28" fillId="0" borderId="39" xfId="63" applyNumberFormat="1" applyFont="1" applyFill="1" applyBorder="1" applyAlignment="1" applyProtection="1">
      <alignment horizontal="center"/>
      <protection/>
    </xf>
    <xf numFmtId="2" fontId="28" fillId="0" borderId="35" xfId="63" applyNumberFormat="1" applyFont="1" applyFill="1" applyBorder="1" applyAlignment="1" applyProtection="1">
      <alignment horizontal="center"/>
      <protection/>
    </xf>
    <xf numFmtId="2" fontId="28" fillId="0" borderId="36" xfId="63" applyNumberFormat="1" applyFont="1" applyFill="1" applyBorder="1" applyAlignment="1" applyProtection="1">
      <alignment horizontal="right" indent="1"/>
      <protection/>
    </xf>
    <xf numFmtId="2" fontId="28" fillId="0" borderId="37" xfId="63" applyNumberFormat="1" applyFont="1" applyFill="1" applyBorder="1" applyAlignment="1" applyProtection="1">
      <alignment horizontal="right" indent="1"/>
      <protection/>
    </xf>
    <xf numFmtId="2" fontId="28" fillId="0" borderId="38" xfId="63" applyNumberFormat="1" applyFont="1" applyFill="1" applyBorder="1" applyAlignment="1" applyProtection="1">
      <alignment horizontal="center"/>
      <protection/>
    </xf>
    <xf numFmtId="2" fontId="28" fillId="0" borderId="37" xfId="63" applyNumberFormat="1" applyFont="1" applyFill="1" applyBorder="1" applyAlignment="1" applyProtection="1">
      <alignment horizontal="center"/>
      <protection/>
    </xf>
    <xf numFmtId="2" fontId="28" fillId="0" borderId="37" xfId="63" applyNumberFormat="1" applyFont="1" applyBorder="1" applyAlignment="1" applyProtection="1">
      <alignment horizontal="center"/>
      <protection/>
    </xf>
    <xf numFmtId="2" fontId="28" fillId="0" borderId="39" xfId="63" applyNumberFormat="1" applyFont="1" applyBorder="1" applyAlignment="1" applyProtection="1">
      <alignment horizontal="center"/>
      <protection/>
    </xf>
    <xf numFmtId="2" fontId="28" fillId="5" borderId="15" xfId="63" applyNumberFormat="1" applyFont="1" applyFill="1" applyBorder="1" applyAlignment="1" applyProtection="1">
      <alignment horizontal="right" indent="1"/>
      <protection/>
    </xf>
    <xf numFmtId="2" fontId="28" fillId="5" borderId="67" xfId="63" applyNumberFormat="1" applyFont="1" applyFill="1" applyBorder="1" applyAlignment="1" applyProtection="1">
      <alignment horizontal="center"/>
      <protection/>
    </xf>
    <xf numFmtId="0" fontId="37" fillId="0" borderId="0" xfId="64" applyNumberFormat="1" applyFont="1" applyFill="1" applyBorder="1">
      <alignment/>
      <protection/>
    </xf>
    <xf numFmtId="37" fontId="30" fillId="0" borderId="0" xfId="63" applyFont="1" applyFill="1" applyBorder="1">
      <alignment/>
      <protection/>
    </xf>
    <xf numFmtId="39" fontId="30" fillId="0" borderId="0" xfId="63" applyNumberFormat="1" applyFont="1" applyFill="1" applyBorder="1" applyProtection="1">
      <alignment/>
      <protection/>
    </xf>
    <xf numFmtId="39" fontId="30" fillId="0" borderId="0" xfId="63" applyNumberFormat="1" applyFont="1" applyBorder="1" applyProtection="1">
      <alignment/>
      <protection/>
    </xf>
    <xf numFmtId="37" fontId="22" fillId="0" borderId="0" xfId="63" applyFont="1" applyFill="1">
      <alignment/>
      <protection/>
    </xf>
    <xf numFmtId="2" fontId="22" fillId="0" borderId="0" xfId="63" applyNumberFormat="1" applyFont="1" applyFill="1">
      <alignment/>
      <protection/>
    </xf>
    <xf numFmtId="4" fontId="22" fillId="0" borderId="0" xfId="63" applyNumberFormat="1" applyFont="1">
      <alignment/>
      <protection/>
    </xf>
    <xf numFmtId="0" fontId="22" fillId="0" borderId="0" xfId="68" applyFont="1">
      <alignment/>
      <protection/>
    </xf>
    <xf numFmtId="37" fontId="39" fillId="2" borderId="68" xfId="45" applyFont="1" applyFill="1" applyBorder="1" applyAlignment="1">
      <alignment horizontal="center"/>
    </xf>
    <xf numFmtId="37" fontId="39" fillId="2" borderId="69" xfId="45" applyFont="1" applyFill="1" applyBorder="1" applyAlignment="1">
      <alignment horizontal="center"/>
    </xf>
    <xf numFmtId="0" fontId="24" fillId="7" borderId="68" xfId="68" applyFont="1" applyFill="1" applyBorder="1" applyAlignment="1">
      <alignment horizontal="center" vertical="center"/>
      <protection/>
    </xf>
    <xf numFmtId="0" fontId="24" fillId="7" borderId="70" xfId="68" applyFont="1" applyFill="1" applyBorder="1" applyAlignment="1">
      <alignment horizontal="center" vertical="center"/>
      <protection/>
    </xf>
    <xf numFmtId="0" fontId="24" fillId="7" borderId="69" xfId="68" applyFont="1" applyFill="1" applyBorder="1" applyAlignment="1">
      <alignment horizontal="center" vertical="center"/>
      <protection/>
    </xf>
    <xf numFmtId="1" fontId="30" fillId="7" borderId="50" xfId="68" applyNumberFormat="1" applyFont="1" applyFill="1" applyBorder="1" applyAlignment="1">
      <alignment horizontal="center" vertical="center" wrapText="1"/>
      <protection/>
    </xf>
    <xf numFmtId="0" fontId="30" fillId="7" borderId="68" xfId="68" applyFont="1" applyFill="1" applyBorder="1" applyAlignment="1">
      <alignment horizontal="center"/>
      <protection/>
    </xf>
    <xf numFmtId="0" fontId="30" fillId="7" borderId="70" xfId="68" applyFont="1" applyFill="1" applyBorder="1" applyAlignment="1">
      <alignment horizontal="center"/>
      <protection/>
    </xf>
    <xf numFmtId="0" fontId="30" fillId="7" borderId="49" xfId="68" applyFont="1" applyFill="1" applyBorder="1" applyAlignment="1">
      <alignment horizontal="center"/>
      <protection/>
    </xf>
    <xf numFmtId="0" fontId="30" fillId="7" borderId="29" xfId="68" applyFont="1" applyFill="1" applyBorder="1" applyAlignment="1">
      <alignment horizontal="center"/>
      <protection/>
    </xf>
    <xf numFmtId="0" fontId="30" fillId="7" borderId="69" xfId="68" applyFont="1" applyFill="1" applyBorder="1" applyAlignment="1">
      <alignment horizontal="center"/>
      <protection/>
    </xf>
    <xf numFmtId="0" fontId="22" fillId="7" borderId="60" xfId="68" applyFont="1" applyFill="1" applyBorder="1" applyAlignment="1">
      <alignment vertical="center"/>
      <protection/>
    </xf>
    <xf numFmtId="49" fontId="30" fillId="7" borderId="71" xfId="68" applyNumberFormat="1" applyFont="1" applyFill="1" applyBorder="1" applyAlignment="1">
      <alignment horizontal="center" vertical="center" wrapText="1"/>
      <protection/>
    </xf>
    <xf numFmtId="49" fontId="30" fillId="7" borderId="72" xfId="68" applyNumberFormat="1" applyFont="1" applyFill="1" applyBorder="1" applyAlignment="1">
      <alignment horizontal="center" vertical="center" wrapText="1"/>
      <protection/>
    </xf>
    <xf numFmtId="49" fontId="30" fillId="7" borderId="73" xfId="68" applyNumberFormat="1" applyFont="1" applyFill="1" applyBorder="1" applyAlignment="1">
      <alignment horizontal="center" vertical="center" wrapText="1"/>
      <protection/>
    </xf>
    <xf numFmtId="49" fontId="22" fillId="0" borderId="0" xfId="68" applyNumberFormat="1" applyFont="1" applyAlignment="1">
      <alignment horizontal="center" vertical="center" wrapText="1"/>
      <protection/>
    </xf>
    <xf numFmtId="0" fontId="32" fillId="0" borderId="74" xfId="68" applyNumberFormat="1" applyFont="1" applyBorder="1">
      <alignment/>
      <protection/>
    </xf>
    <xf numFmtId="3" fontId="32" fillId="0" borderId="75" xfId="68" applyNumberFormat="1" applyFont="1" applyBorder="1">
      <alignment/>
      <protection/>
    </xf>
    <xf numFmtId="10" fontId="32" fillId="0" borderId="76" xfId="68" applyNumberFormat="1" applyFont="1" applyBorder="1">
      <alignment/>
      <protection/>
    </xf>
    <xf numFmtId="2" fontId="32" fillId="0" borderId="77" xfId="68" applyNumberFormat="1" applyFont="1" applyBorder="1">
      <alignment/>
      <protection/>
    </xf>
    <xf numFmtId="0" fontId="32" fillId="0" borderId="0" xfId="68" applyFont="1">
      <alignment/>
      <protection/>
    </xf>
    <xf numFmtId="0" fontId="22" fillId="0" borderId="78" xfId="68" applyNumberFormat="1" applyFont="1" applyBorder="1" quotePrefix="1">
      <alignment/>
      <protection/>
    </xf>
    <xf numFmtId="3" fontId="22" fillId="0" borderId="79" xfId="68" applyNumberFormat="1" applyFont="1" applyBorder="1">
      <alignment/>
      <protection/>
    </xf>
    <xf numFmtId="10" fontId="22" fillId="0" borderId="80" xfId="68" applyNumberFormat="1" applyFont="1" applyBorder="1">
      <alignment/>
      <protection/>
    </xf>
    <xf numFmtId="2" fontId="22" fillId="0" borderId="81" xfId="68" applyNumberFormat="1" applyFont="1" applyBorder="1">
      <alignment/>
      <protection/>
    </xf>
    <xf numFmtId="2" fontId="22" fillId="0" borderId="81" xfId="68" applyNumberFormat="1" applyFont="1" applyBorder="1" applyAlignment="1">
      <alignment horizontal="right"/>
      <protection/>
    </xf>
    <xf numFmtId="0" fontId="22" fillId="0" borderId="82" xfId="68" applyNumberFormat="1" applyFont="1" applyBorder="1" quotePrefix="1">
      <alignment/>
      <protection/>
    </xf>
    <xf numFmtId="3" fontId="22" fillId="0" borderId="83" xfId="68" applyNumberFormat="1" applyFont="1" applyBorder="1">
      <alignment/>
      <protection/>
    </xf>
    <xf numFmtId="10" fontId="22" fillId="0" borderId="55" xfId="68" applyNumberFormat="1" applyFont="1" applyBorder="1">
      <alignment/>
      <protection/>
    </xf>
    <xf numFmtId="2" fontId="22" fillId="0" borderId="84" xfId="68" applyNumberFormat="1" applyFont="1" applyBorder="1" applyAlignment="1">
      <alignment horizontal="right"/>
      <protection/>
    </xf>
    <xf numFmtId="2" fontId="22" fillId="0" borderId="84" xfId="68" applyNumberFormat="1" applyFont="1" applyBorder="1">
      <alignment/>
      <protection/>
    </xf>
    <xf numFmtId="0" fontId="40" fillId="0" borderId="0" xfId="64" applyNumberFormat="1" applyFont="1" applyFill="1" applyBorder="1">
      <alignment/>
      <protection/>
    </xf>
    <xf numFmtId="0" fontId="22" fillId="0" borderId="0" xfId="69" applyFont="1">
      <alignment/>
      <protection/>
    </xf>
    <xf numFmtId="0" fontId="24" fillId="7" borderId="68" xfId="69" applyFont="1" applyFill="1" applyBorder="1" applyAlignment="1">
      <alignment horizontal="center" vertical="center"/>
      <protection/>
    </xf>
    <xf numFmtId="0" fontId="24" fillId="7" borderId="70" xfId="69" applyFont="1" applyFill="1" applyBorder="1" applyAlignment="1">
      <alignment horizontal="center" vertical="center"/>
      <protection/>
    </xf>
    <xf numFmtId="0" fontId="24" fillId="7" borderId="69" xfId="69" applyFont="1" applyFill="1" applyBorder="1" applyAlignment="1">
      <alignment horizontal="center" vertical="center"/>
      <protection/>
    </xf>
    <xf numFmtId="49" fontId="22" fillId="0" borderId="0" xfId="69" applyNumberFormat="1" applyFont="1" applyAlignment="1">
      <alignment horizontal="center" vertical="center" wrapText="1"/>
      <protection/>
    </xf>
    <xf numFmtId="0" fontId="32" fillId="0" borderId="85" xfId="69" applyNumberFormat="1" applyFont="1" applyBorder="1">
      <alignment/>
      <protection/>
    </xf>
    <xf numFmtId="3" fontId="32" fillId="0" borderId="86" xfId="69" applyNumberFormat="1" applyFont="1" applyBorder="1">
      <alignment/>
      <protection/>
    </xf>
    <xf numFmtId="10" fontId="32" fillId="0" borderId="87" xfId="69" applyNumberFormat="1" applyFont="1" applyBorder="1">
      <alignment/>
      <protection/>
    </xf>
    <xf numFmtId="2" fontId="32" fillId="0" borderId="88" xfId="69" applyNumberFormat="1" applyFont="1" applyBorder="1">
      <alignment/>
      <protection/>
    </xf>
    <xf numFmtId="2" fontId="32" fillId="0" borderId="87" xfId="69" applyNumberFormat="1" applyFont="1" applyBorder="1">
      <alignment/>
      <protection/>
    </xf>
    <xf numFmtId="0" fontId="32" fillId="0" borderId="0" xfId="69" applyFont="1">
      <alignment/>
      <protection/>
    </xf>
    <xf numFmtId="0" fontId="22" fillId="0" borderId="89" xfId="69" applyNumberFormat="1" applyFont="1" applyBorder="1" quotePrefix="1">
      <alignment/>
      <protection/>
    </xf>
    <xf numFmtId="3" fontId="22" fillId="0" borderId="90" xfId="69" applyNumberFormat="1" applyFont="1" applyBorder="1">
      <alignment/>
      <protection/>
    </xf>
    <xf numFmtId="10" fontId="22" fillId="0" borderId="80" xfId="69" applyNumberFormat="1" applyFont="1" applyBorder="1">
      <alignment/>
      <protection/>
    </xf>
    <xf numFmtId="2" fontId="22" fillId="0" borderId="81" xfId="69" applyNumberFormat="1" applyFont="1" applyBorder="1" applyAlignment="1">
      <alignment horizontal="right"/>
      <protection/>
    </xf>
    <xf numFmtId="2" fontId="22" fillId="0" borderId="81" xfId="69" applyNumberFormat="1" applyFont="1" applyBorder="1">
      <alignment/>
      <protection/>
    </xf>
    <xf numFmtId="0" fontId="22" fillId="0" borderId="78" xfId="69" applyNumberFormat="1" applyFont="1" applyBorder="1" quotePrefix="1">
      <alignment/>
      <protection/>
    </xf>
    <xf numFmtId="3" fontId="22" fillId="0" borderId="79" xfId="69" applyNumberFormat="1" applyFont="1" applyBorder="1">
      <alignment/>
      <protection/>
    </xf>
    <xf numFmtId="0" fontId="22" fillId="0" borderId="82" xfId="69" applyNumberFormat="1" applyFont="1" applyBorder="1" quotePrefix="1">
      <alignment/>
      <protection/>
    </xf>
    <xf numFmtId="3" fontId="22" fillId="0" borderId="83" xfId="69" applyNumberFormat="1" applyFont="1" applyBorder="1">
      <alignment/>
      <protection/>
    </xf>
    <xf numFmtId="10" fontId="22" fillId="0" borderId="55" xfId="69" applyNumberFormat="1" applyFont="1" applyBorder="1">
      <alignment/>
      <protection/>
    </xf>
    <xf numFmtId="2" fontId="22" fillId="0" borderId="84" xfId="69" applyNumberFormat="1" applyFont="1" applyBorder="1" applyAlignment="1">
      <alignment horizontal="right"/>
      <protection/>
    </xf>
    <xf numFmtId="2" fontId="22" fillId="0" borderId="84" xfId="69" applyNumberFormat="1" applyFont="1" applyBorder="1">
      <alignment/>
      <protection/>
    </xf>
    <xf numFmtId="0" fontId="22" fillId="0" borderId="0" xfId="70" applyFont="1">
      <alignment/>
      <protection/>
    </xf>
    <xf numFmtId="0" fontId="24" fillId="7" borderId="91" xfId="70" applyFont="1" applyFill="1" applyBorder="1" applyAlignment="1">
      <alignment horizontal="center" vertical="center"/>
      <protection/>
    </xf>
    <xf numFmtId="0" fontId="24" fillId="7" borderId="49" xfId="70" applyFont="1" applyFill="1" applyBorder="1" applyAlignment="1">
      <alignment horizontal="center" vertical="center"/>
      <protection/>
    </xf>
    <xf numFmtId="0" fontId="24" fillId="7" borderId="29" xfId="70" applyFont="1" applyFill="1" applyBorder="1" applyAlignment="1">
      <alignment horizontal="center" vertical="center"/>
      <protection/>
    </xf>
    <xf numFmtId="1" fontId="26" fillId="7" borderId="92" xfId="70" applyNumberFormat="1" applyFont="1" applyFill="1" applyBorder="1" applyAlignment="1">
      <alignment horizontal="center" vertical="center" wrapText="1"/>
      <protection/>
    </xf>
    <xf numFmtId="0" fontId="30" fillId="7" borderId="71" xfId="70" applyFont="1" applyFill="1" applyBorder="1" applyAlignment="1">
      <alignment horizontal="center"/>
      <protection/>
    </xf>
    <xf numFmtId="0" fontId="30" fillId="7" borderId="93" xfId="70" applyFont="1" applyFill="1" applyBorder="1" applyAlignment="1">
      <alignment horizontal="center"/>
      <protection/>
    </xf>
    <xf numFmtId="0" fontId="30" fillId="7" borderId="72" xfId="70" applyFont="1" applyFill="1" applyBorder="1" applyAlignment="1">
      <alignment horizontal="center"/>
      <protection/>
    </xf>
    <xf numFmtId="0" fontId="30" fillId="7" borderId="94" xfId="70" applyFont="1" applyFill="1" applyBorder="1" applyAlignment="1">
      <alignment horizontal="center"/>
      <protection/>
    </xf>
    <xf numFmtId="0" fontId="28" fillId="7" borderId="95" xfId="70" applyFont="1" applyFill="1" applyBorder="1" applyAlignment="1">
      <alignment vertical="center"/>
      <protection/>
    </xf>
    <xf numFmtId="49" fontId="26" fillId="7" borderId="96" xfId="70" applyNumberFormat="1" applyFont="1" applyFill="1" applyBorder="1" applyAlignment="1">
      <alignment horizontal="center" vertical="center" wrapText="1"/>
      <protection/>
    </xf>
    <xf numFmtId="49" fontId="28" fillId="7" borderId="96" xfId="70" applyNumberFormat="1" applyFont="1" applyFill="1" applyBorder="1">
      <alignment/>
      <protection/>
    </xf>
    <xf numFmtId="49" fontId="28" fillId="7" borderId="97" xfId="70" applyNumberFormat="1" applyFont="1" applyFill="1" applyBorder="1">
      <alignment/>
      <protection/>
    </xf>
    <xf numFmtId="1" fontId="30" fillId="7" borderId="73" xfId="70" applyNumberFormat="1" applyFont="1" applyFill="1" applyBorder="1" applyAlignment="1">
      <alignment horizontal="center" vertical="center" wrapText="1"/>
      <protection/>
    </xf>
    <xf numFmtId="49" fontId="26" fillId="7" borderId="74" xfId="70" applyNumberFormat="1" applyFont="1" applyFill="1" applyBorder="1" applyAlignment="1">
      <alignment horizontal="center" vertical="center" wrapText="1"/>
      <protection/>
    </xf>
    <xf numFmtId="1" fontId="30" fillId="7" borderId="80" xfId="70" applyNumberFormat="1" applyFont="1" applyFill="1" applyBorder="1" applyAlignment="1">
      <alignment horizontal="center" vertical="center" wrapText="1"/>
      <protection/>
    </xf>
    <xf numFmtId="1" fontId="30" fillId="7" borderId="77" xfId="70" applyNumberFormat="1" applyFont="1" applyFill="1" applyBorder="1" applyAlignment="1">
      <alignment horizontal="center" vertical="center" wrapText="1"/>
      <protection/>
    </xf>
    <xf numFmtId="1" fontId="22" fillId="0" borderId="0" xfId="70" applyNumberFormat="1" applyFont="1" applyAlignment="1">
      <alignment horizontal="center" vertical="center" wrapText="1"/>
      <protection/>
    </xf>
    <xf numFmtId="0" fontId="28" fillId="7" borderId="98" xfId="70" applyFont="1" applyFill="1" applyBorder="1" applyAlignment="1">
      <alignment vertical="center"/>
      <protection/>
    </xf>
    <xf numFmtId="49" fontId="30" fillId="7" borderId="99" xfId="70" applyNumberFormat="1" applyFont="1" applyFill="1" applyBorder="1" applyAlignment="1">
      <alignment horizontal="center" vertical="center" wrapText="1"/>
      <protection/>
    </xf>
    <xf numFmtId="49" fontId="30" fillId="7" borderId="100" xfId="70" applyNumberFormat="1" applyFont="1" applyFill="1" applyBorder="1" applyAlignment="1">
      <alignment horizontal="center" vertical="center" wrapText="1"/>
      <protection/>
    </xf>
    <xf numFmtId="0" fontId="22" fillId="7" borderId="84" xfId="70" applyFont="1" applyFill="1" applyBorder="1">
      <alignment/>
      <protection/>
    </xf>
    <xf numFmtId="49" fontId="30" fillId="7" borderId="101" xfId="70" applyNumberFormat="1" applyFont="1" applyFill="1" applyBorder="1" applyAlignment="1">
      <alignment horizontal="center" vertical="center" wrapText="1"/>
      <protection/>
    </xf>
    <xf numFmtId="49" fontId="30" fillId="7" borderId="102" xfId="70" applyNumberFormat="1" applyFont="1" applyFill="1" applyBorder="1" applyAlignment="1">
      <alignment horizontal="center" vertical="center" wrapText="1"/>
      <protection/>
    </xf>
    <xf numFmtId="0" fontId="22" fillId="7" borderId="103" xfId="70" applyFont="1" applyFill="1" applyBorder="1" applyAlignment="1">
      <alignment horizontal="center" vertical="center" wrapText="1"/>
      <protection/>
    </xf>
    <xf numFmtId="49" fontId="30" fillId="7" borderId="83" xfId="70" applyNumberFormat="1" applyFont="1" applyFill="1" applyBorder="1" applyAlignment="1">
      <alignment horizontal="center" vertical="center" wrapText="1"/>
      <protection/>
    </xf>
    <xf numFmtId="0" fontId="22" fillId="7" borderId="104" xfId="70" applyFont="1" applyFill="1" applyBorder="1" applyAlignment="1">
      <alignment horizontal="center" vertical="center" wrapText="1"/>
      <protection/>
    </xf>
    <xf numFmtId="0" fontId="41" fillId="0" borderId="105" xfId="70" applyNumberFormat="1" applyFont="1" applyBorder="1">
      <alignment/>
      <protection/>
    </xf>
    <xf numFmtId="3" fontId="41" fillId="0" borderId="106" xfId="70" applyNumberFormat="1" applyFont="1" applyBorder="1">
      <alignment/>
      <protection/>
    </xf>
    <xf numFmtId="3" fontId="41" fillId="0" borderId="107" xfId="70" applyNumberFormat="1" applyFont="1" applyBorder="1">
      <alignment/>
      <protection/>
    </xf>
    <xf numFmtId="10" fontId="41" fillId="0" borderId="88" xfId="70" applyNumberFormat="1" applyFont="1" applyBorder="1">
      <alignment/>
      <protection/>
    </xf>
    <xf numFmtId="3" fontId="41" fillId="0" borderId="85" xfId="70" applyNumberFormat="1" applyFont="1" applyBorder="1">
      <alignment/>
      <protection/>
    </xf>
    <xf numFmtId="0" fontId="41" fillId="0" borderId="0" xfId="70" applyFont="1">
      <alignment/>
      <protection/>
    </xf>
    <xf numFmtId="0" fontId="22" fillId="0" borderId="108" xfId="70" applyFont="1" applyBorder="1">
      <alignment/>
      <protection/>
    </xf>
    <xf numFmtId="3" fontId="22" fillId="0" borderId="109" xfId="70" applyNumberFormat="1" applyFont="1" applyBorder="1">
      <alignment/>
      <protection/>
    </xf>
    <xf numFmtId="3" fontId="22" fillId="0" borderId="110" xfId="70" applyNumberFormat="1" applyFont="1" applyBorder="1">
      <alignment/>
      <protection/>
    </xf>
    <xf numFmtId="10" fontId="22" fillId="0" borderId="111" xfId="70" applyNumberFormat="1" applyFont="1" applyBorder="1">
      <alignment/>
      <protection/>
    </xf>
    <xf numFmtId="3" fontId="22" fillId="0" borderId="112" xfId="70" applyNumberFormat="1" applyFont="1" applyBorder="1">
      <alignment/>
      <protection/>
    </xf>
    <xf numFmtId="10" fontId="22" fillId="0" borderId="111" xfId="70" applyNumberFormat="1" applyFont="1" applyBorder="1" applyAlignment="1">
      <alignment horizontal="right"/>
      <protection/>
    </xf>
    <xf numFmtId="0" fontId="22" fillId="0" borderId="95" xfId="70" applyFont="1" applyBorder="1">
      <alignment/>
      <protection/>
    </xf>
    <xf numFmtId="3" fontId="22" fillId="0" borderId="113" xfId="70" applyNumberFormat="1" applyFont="1" applyBorder="1">
      <alignment/>
      <protection/>
    </xf>
    <xf numFmtId="3" fontId="22" fillId="0" borderId="114" xfId="70" applyNumberFormat="1" applyFont="1" applyBorder="1">
      <alignment/>
      <protection/>
    </xf>
    <xf numFmtId="10" fontId="22" fillId="0" borderId="115" xfId="70" applyNumberFormat="1" applyFont="1" applyBorder="1">
      <alignment/>
      <protection/>
    </xf>
    <xf numFmtId="3" fontId="22" fillId="0" borderId="79" xfId="70" applyNumberFormat="1" applyFont="1" applyBorder="1">
      <alignment/>
      <protection/>
    </xf>
    <xf numFmtId="10" fontId="22" fillId="0" borderId="115" xfId="70" applyNumberFormat="1" applyFont="1" applyBorder="1" applyAlignment="1">
      <alignment horizontal="right"/>
      <protection/>
    </xf>
    <xf numFmtId="0" fontId="22" fillId="0" borderId="116" xfId="70" applyFont="1" applyBorder="1">
      <alignment/>
      <protection/>
    </xf>
    <xf numFmtId="3" fontId="22" fillId="0" borderId="99" xfId="70" applyNumberFormat="1" applyFont="1" applyBorder="1">
      <alignment/>
      <protection/>
    </xf>
    <xf numFmtId="3" fontId="22" fillId="0" borderId="100" xfId="70" applyNumberFormat="1" applyFont="1" applyBorder="1">
      <alignment/>
      <protection/>
    </xf>
    <xf numFmtId="10" fontId="22" fillId="0" borderId="104" xfId="70" applyNumberFormat="1" applyFont="1" applyBorder="1">
      <alignment/>
      <protection/>
    </xf>
    <xf numFmtId="3" fontId="22" fillId="0" borderId="83" xfId="70" applyNumberFormat="1" applyFont="1" applyBorder="1">
      <alignment/>
      <protection/>
    </xf>
    <xf numFmtId="10" fontId="22" fillId="0" borderId="104" xfId="70" applyNumberFormat="1" applyFont="1" applyBorder="1" applyAlignment="1">
      <alignment horizontal="right"/>
      <protection/>
    </xf>
    <xf numFmtId="0" fontId="37" fillId="0" borderId="0" xfId="70" applyFont="1">
      <alignment/>
      <protection/>
    </xf>
    <xf numFmtId="3" fontId="22" fillId="0" borderId="0" xfId="70" applyNumberFormat="1" applyFont="1">
      <alignment/>
      <protection/>
    </xf>
    <xf numFmtId="0" fontId="24" fillId="7" borderId="10" xfId="70" applyFont="1" applyFill="1" applyBorder="1" applyAlignment="1">
      <alignment horizontal="center" vertical="center"/>
      <protection/>
    </xf>
    <xf numFmtId="0" fontId="24" fillId="7" borderId="11" xfId="70" applyFont="1" applyFill="1" applyBorder="1" applyAlignment="1">
      <alignment horizontal="center" vertical="center"/>
      <protection/>
    </xf>
    <xf numFmtId="0" fontId="24" fillId="7" borderId="12" xfId="70" applyFont="1" applyFill="1" applyBorder="1" applyAlignment="1">
      <alignment horizontal="center" vertical="center"/>
      <protection/>
    </xf>
    <xf numFmtId="1" fontId="27" fillId="7" borderId="117" xfId="70" applyNumberFormat="1" applyFont="1" applyFill="1" applyBorder="1" applyAlignment="1">
      <alignment horizontal="center" vertical="center" wrapText="1"/>
      <protection/>
    </xf>
    <xf numFmtId="0" fontId="30" fillId="7" borderId="118" xfId="70" applyFont="1" applyFill="1" applyBorder="1" applyAlignment="1">
      <alignment horizontal="center"/>
      <protection/>
    </xf>
    <xf numFmtId="0" fontId="29" fillId="7" borderId="119" xfId="70" applyFont="1" applyFill="1" applyBorder="1" applyAlignment="1">
      <alignment vertical="center"/>
      <protection/>
    </xf>
    <xf numFmtId="1" fontId="30" fillId="7" borderId="120" xfId="70" applyNumberFormat="1" applyFont="1" applyFill="1" applyBorder="1" applyAlignment="1">
      <alignment horizontal="center" vertical="center" wrapText="1"/>
      <protection/>
    </xf>
    <xf numFmtId="1" fontId="28" fillId="0" borderId="0" xfId="70" applyNumberFormat="1" applyFont="1" applyAlignment="1">
      <alignment horizontal="center" vertical="center" wrapText="1"/>
      <protection/>
    </xf>
    <xf numFmtId="0" fontId="29" fillId="7" borderId="121" xfId="70" applyFont="1" applyFill="1" applyBorder="1" applyAlignment="1">
      <alignment vertical="center"/>
      <protection/>
    </xf>
    <xf numFmtId="0" fontId="22" fillId="7" borderId="58" xfId="70" applyFont="1" applyFill="1" applyBorder="1">
      <alignment/>
      <protection/>
    </xf>
    <xf numFmtId="0" fontId="22" fillId="7" borderId="122" xfId="70" applyFont="1" applyFill="1" applyBorder="1" applyAlignment="1">
      <alignment horizontal="center" vertical="center" wrapText="1"/>
      <protection/>
    </xf>
    <xf numFmtId="0" fontId="42" fillId="0" borderId="123" xfId="70" applyNumberFormat="1" applyFont="1" applyBorder="1">
      <alignment/>
      <protection/>
    </xf>
    <xf numFmtId="3" fontId="42" fillId="0" borderId="124" xfId="70" applyNumberFormat="1" applyFont="1" applyBorder="1">
      <alignment/>
      <protection/>
    </xf>
    <xf numFmtId="3" fontId="42" fillId="0" borderId="125" xfId="70" applyNumberFormat="1" applyFont="1" applyBorder="1">
      <alignment/>
      <protection/>
    </xf>
    <xf numFmtId="3" fontId="42" fillId="0" borderId="126" xfId="70" applyNumberFormat="1" applyFont="1" applyBorder="1">
      <alignment/>
      <protection/>
    </xf>
    <xf numFmtId="10" fontId="42" fillId="0" borderId="127" xfId="70" applyNumberFormat="1" applyFont="1" applyBorder="1">
      <alignment/>
      <protection/>
    </xf>
    <xf numFmtId="10" fontId="42" fillId="0" borderId="128" xfId="70" applyNumberFormat="1" applyFont="1" applyBorder="1">
      <alignment/>
      <protection/>
    </xf>
    <xf numFmtId="0" fontId="42" fillId="0" borderId="0" xfId="70" applyFont="1">
      <alignment/>
      <protection/>
    </xf>
    <xf numFmtId="0" fontId="22" fillId="0" borderId="129" xfId="70" applyFont="1" applyBorder="1">
      <alignment/>
      <protection/>
    </xf>
    <xf numFmtId="3" fontId="22" fillId="0" borderId="90" xfId="70" applyNumberFormat="1" applyFont="1" applyBorder="1">
      <alignment/>
      <protection/>
    </xf>
    <xf numFmtId="3" fontId="22" fillId="0" borderId="130" xfId="70" applyNumberFormat="1" applyFont="1" applyBorder="1">
      <alignment/>
      <protection/>
    </xf>
    <xf numFmtId="10" fontId="22" fillId="0" borderId="81" xfId="70" applyNumberFormat="1" applyFont="1" applyBorder="1">
      <alignment/>
      <protection/>
    </xf>
    <xf numFmtId="10" fontId="22" fillId="0" borderId="131" xfId="70" applyNumberFormat="1" applyFont="1" applyBorder="1" applyAlignment="1">
      <alignment horizontal="right"/>
      <protection/>
    </xf>
    <xf numFmtId="0" fontId="22" fillId="0" borderId="33" xfId="70" applyFont="1" applyBorder="1">
      <alignment/>
      <protection/>
    </xf>
    <xf numFmtId="3" fontId="22" fillId="0" borderId="132" xfId="70" applyNumberFormat="1" applyFont="1" applyBorder="1">
      <alignment/>
      <protection/>
    </xf>
    <xf numFmtId="3" fontId="22" fillId="0" borderId="37" xfId="70" applyNumberFormat="1" applyFont="1" applyBorder="1">
      <alignment/>
      <protection/>
    </xf>
    <xf numFmtId="10" fontId="22" fillId="0" borderId="133" xfId="70" applyNumberFormat="1" applyFont="1" applyBorder="1">
      <alignment/>
      <protection/>
    </xf>
    <xf numFmtId="10" fontId="22" fillId="0" borderId="35" xfId="70" applyNumberFormat="1" applyFont="1" applyBorder="1" applyAlignment="1">
      <alignment horizontal="right"/>
      <protection/>
    </xf>
    <xf numFmtId="0" fontId="22" fillId="0" borderId="0" xfId="71" applyFont="1">
      <alignment/>
      <protection/>
    </xf>
    <xf numFmtId="0" fontId="24" fillId="7" borderId="68" xfId="71" applyFont="1" applyFill="1" applyBorder="1" applyAlignment="1">
      <alignment horizontal="center" vertical="center"/>
      <protection/>
    </xf>
    <xf numFmtId="0" fontId="24" fillId="7" borderId="70" xfId="71" applyFont="1" applyFill="1" applyBorder="1" applyAlignment="1">
      <alignment horizontal="center" vertical="center"/>
      <protection/>
    </xf>
    <xf numFmtId="0" fontId="24" fillId="7" borderId="69" xfId="71" applyFont="1" applyFill="1" applyBorder="1" applyAlignment="1">
      <alignment horizontal="center" vertical="center"/>
      <protection/>
    </xf>
    <xf numFmtId="1" fontId="30" fillId="7" borderId="50" xfId="71" applyNumberFormat="1" applyFont="1" applyFill="1" applyBorder="1" applyAlignment="1">
      <alignment horizontal="center" vertical="center" wrapText="1"/>
      <protection/>
    </xf>
    <xf numFmtId="0" fontId="30" fillId="7" borderId="68" xfId="71" applyFont="1" applyFill="1" applyBorder="1" applyAlignment="1">
      <alignment horizontal="center" vertical="center"/>
      <protection/>
    </xf>
    <xf numFmtId="0" fontId="30" fillId="7" borderId="70" xfId="71" applyFont="1" applyFill="1" applyBorder="1" applyAlignment="1">
      <alignment horizontal="center" vertical="center"/>
      <protection/>
    </xf>
    <xf numFmtId="0" fontId="30" fillId="7" borderId="69" xfId="71" applyFont="1" applyFill="1" applyBorder="1" applyAlignment="1">
      <alignment horizontal="center" vertical="center"/>
      <protection/>
    </xf>
    <xf numFmtId="0" fontId="22" fillId="0" borderId="0" xfId="71" applyFont="1" applyAlignment="1">
      <alignment vertical="center"/>
      <protection/>
    </xf>
    <xf numFmtId="0" fontId="22" fillId="7" borderId="60" xfId="71" applyFont="1" applyFill="1" applyBorder="1" applyAlignment="1">
      <alignment vertical="center"/>
      <protection/>
    </xf>
    <xf numFmtId="49" fontId="30" fillId="7" borderId="94" xfId="71" applyNumberFormat="1" applyFont="1" applyFill="1" applyBorder="1" applyAlignment="1">
      <alignment horizontal="center" vertical="center" wrapText="1"/>
      <protection/>
    </xf>
    <xf numFmtId="1" fontId="30" fillId="7" borderId="69" xfId="71" applyNumberFormat="1" applyFont="1" applyFill="1" applyBorder="1" applyAlignment="1">
      <alignment horizontal="center" vertical="center" wrapText="1"/>
      <protection/>
    </xf>
    <xf numFmtId="1" fontId="30" fillId="7" borderId="72" xfId="71" applyNumberFormat="1" applyFont="1" applyFill="1" applyBorder="1" applyAlignment="1">
      <alignment horizontal="center" vertical="center" wrapText="1"/>
      <protection/>
    </xf>
    <xf numFmtId="1" fontId="30" fillId="7" borderId="94" xfId="71" applyNumberFormat="1" applyFont="1" applyFill="1" applyBorder="1" applyAlignment="1">
      <alignment horizontal="center" vertical="center" wrapText="1"/>
      <protection/>
    </xf>
    <xf numFmtId="1" fontId="22" fillId="0" borderId="0" xfId="71" applyNumberFormat="1" applyFont="1" applyAlignment="1">
      <alignment horizontal="center" vertical="center" wrapText="1"/>
      <protection/>
    </xf>
    <xf numFmtId="0" fontId="41" fillId="0" borderId="105" xfId="71" applyNumberFormat="1" applyFont="1" applyBorder="1" applyAlignment="1">
      <alignment vertical="center"/>
      <protection/>
    </xf>
    <xf numFmtId="3" fontId="41" fillId="0" borderId="86" xfId="71" applyNumberFormat="1" applyFont="1" applyBorder="1" applyAlignment="1">
      <alignment vertical="center"/>
      <protection/>
    </xf>
    <xf numFmtId="10" fontId="41" fillId="0" borderId="88" xfId="71" applyNumberFormat="1" applyFont="1" applyBorder="1" applyAlignment="1">
      <alignment vertical="center"/>
      <protection/>
    </xf>
    <xf numFmtId="3" fontId="41" fillId="0" borderId="106" xfId="71" applyNumberFormat="1" applyFont="1" applyBorder="1" applyAlignment="1">
      <alignment vertical="center"/>
      <protection/>
    </xf>
    <xf numFmtId="0" fontId="41" fillId="0" borderId="0" xfId="71" applyFont="1">
      <alignment/>
      <protection/>
    </xf>
    <xf numFmtId="0" fontId="22" fillId="0" borderId="134" xfId="71" applyNumberFormat="1" applyFont="1" applyBorder="1">
      <alignment/>
      <protection/>
    </xf>
    <xf numFmtId="3" fontId="22" fillId="0" borderId="89" xfId="71" applyNumberFormat="1" applyFont="1" applyBorder="1">
      <alignment/>
      <protection/>
    </xf>
    <xf numFmtId="10" fontId="22" fillId="0" borderId="130" xfId="71" applyNumberFormat="1" applyFont="1" applyBorder="1">
      <alignment/>
      <protection/>
    </xf>
    <xf numFmtId="10" fontId="22" fillId="0" borderId="81" xfId="71" applyNumberFormat="1" applyFont="1" applyBorder="1">
      <alignment/>
      <protection/>
    </xf>
    <xf numFmtId="3" fontId="22" fillId="0" borderId="135" xfId="71" applyNumberFormat="1" applyFont="1" applyBorder="1">
      <alignment/>
      <protection/>
    </xf>
    <xf numFmtId="0" fontId="32" fillId="0" borderId="0" xfId="71" applyFont="1">
      <alignment/>
      <protection/>
    </xf>
    <xf numFmtId="0" fontId="22" fillId="0" borderId="60" xfId="71" applyNumberFormat="1" applyFont="1" applyBorder="1">
      <alignment/>
      <protection/>
    </xf>
    <xf numFmtId="3" fontId="22" fillId="0" borderId="136" xfId="71" applyNumberFormat="1" applyFont="1" applyBorder="1">
      <alignment/>
      <protection/>
    </xf>
    <xf numFmtId="10" fontId="22" fillId="0" borderId="64" xfId="71" applyNumberFormat="1" applyFont="1" applyBorder="1">
      <alignment/>
      <protection/>
    </xf>
    <xf numFmtId="10" fontId="22" fillId="0" borderId="84" xfId="71" applyNumberFormat="1" applyFont="1" applyBorder="1">
      <alignment/>
      <protection/>
    </xf>
    <xf numFmtId="3" fontId="22" fillId="0" borderId="59" xfId="71" applyNumberFormat="1" applyFont="1" applyBorder="1">
      <alignment/>
      <protection/>
    </xf>
    <xf numFmtId="0" fontId="22" fillId="0" borderId="0" xfId="72" applyFont="1">
      <alignment/>
      <protection/>
    </xf>
    <xf numFmtId="10" fontId="22" fillId="0" borderId="0" xfId="72" applyNumberFormat="1" applyFont="1">
      <alignment/>
      <protection/>
    </xf>
    <xf numFmtId="0" fontId="24" fillId="7" borderId="68" xfId="72" applyFont="1" applyFill="1" applyBorder="1" applyAlignment="1">
      <alignment horizontal="center" vertical="center"/>
      <protection/>
    </xf>
    <xf numFmtId="0" fontId="24" fillId="7" borderId="70" xfId="72" applyFont="1" applyFill="1" applyBorder="1" applyAlignment="1">
      <alignment horizontal="center" vertical="center"/>
      <protection/>
    </xf>
    <xf numFmtId="0" fontId="24" fillId="7" borderId="69" xfId="72" applyFont="1" applyFill="1" applyBorder="1" applyAlignment="1">
      <alignment horizontal="center" vertical="center"/>
      <protection/>
    </xf>
    <xf numFmtId="1" fontId="30" fillId="7" borderId="50" xfId="72" applyNumberFormat="1" applyFont="1" applyFill="1" applyBorder="1" applyAlignment="1">
      <alignment horizontal="center" vertical="center" wrapText="1"/>
      <protection/>
    </xf>
    <xf numFmtId="0" fontId="30" fillId="7" borderId="68" xfId="72" applyFont="1" applyFill="1" applyBorder="1" applyAlignment="1">
      <alignment horizontal="center"/>
      <protection/>
    </xf>
    <xf numFmtId="0" fontId="30" fillId="7" borderId="70" xfId="72" applyFont="1" applyFill="1" applyBorder="1" applyAlignment="1">
      <alignment horizontal="center"/>
      <protection/>
    </xf>
    <xf numFmtId="0" fontId="30" fillId="7" borderId="69" xfId="72" applyFont="1" applyFill="1" applyBorder="1" applyAlignment="1">
      <alignment horizontal="center"/>
      <protection/>
    </xf>
    <xf numFmtId="0" fontId="22" fillId="7" borderId="60" xfId="72" applyFont="1" applyFill="1" applyBorder="1" applyAlignment="1">
      <alignment vertical="center"/>
      <protection/>
    </xf>
    <xf numFmtId="49" fontId="30" fillId="7" borderId="71" xfId="72" applyNumberFormat="1" applyFont="1" applyFill="1" applyBorder="1" applyAlignment="1">
      <alignment horizontal="center" vertical="center" wrapText="1"/>
      <protection/>
    </xf>
    <xf numFmtId="10" fontId="30" fillId="7" borderId="93" xfId="72" applyNumberFormat="1" applyFont="1" applyFill="1" applyBorder="1" applyAlignment="1">
      <alignment horizontal="center" vertical="center" wrapText="1"/>
      <protection/>
    </xf>
    <xf numFmtId="10" fontId="30" fillId="7" borderId="72" xfId="72" applyNumberFormat="1" applyFont="1" applyFill="1" applyBorder="1" applyAlignment="1">
      <alignment horizontal="center" vertical="center" wrapText="1"/>
      <protection/>
    </xf>
    <xf numFmtId="1" fontId="22" fillId="0" borderId="0" xfId="72" applyNumberFormat="1" applyFont="1" applyAlignment="1">
      <alignment horizontal="center" vertical="center" wrapText="1"/>
      <protection/>
    </xf>
    <xf numFmtId="0" fontId="41" fillId="0" borderId="105" xfId="72" applyNumberFormat="1" applyFont="1" applyBorder="1" applyAlignment="1">
      <alignment vertical="center"/>
      <protection/>
    </xf>
    <xf numFmtId="3" fontId="41" fillId="0" borderId="86" xfId="72" applyNumberFormat="1" applyFont="1" applyBorder="1" applyAlignment="1">
      <alignment vertical="center"/>
      <protection/>
    </xf>
    <xf numFmtId="10" fontId="41" fillId="0" borderId="107" xfId="72" applyNumberFormat="1" applyFont="1" applyBorder="1" applyAlignment="1">
      <alignment vertical="center"/>
      <protection/>
    </xf>
    <xf numFmtId="3" fontId="41" fillId="0" borderId="107" xfId="72" applyNumberFormat="1" applyFont="1" applyBorder="1" applyAlignment="1">
      <alignment vertical="center"/>
      <protection/>
    </xf>
    <xf numFmtId="10" fontId="41" fillId="0" borderId="88" xfId="72" applyNumberFormat="1" applyFont="1" applyBorder="1" applyAlignment="1">
      <alignment vertical="center"/>
      <protection/>
    </xf>
    <xf numFmtId="0" fontId="32" fillId="0" borderId="0" xfId="72" applyFont="1" applyAlignment="1">
      <alignment vertical="center"/>
      <protection/>
    </xf>
    <xf numFmtId="0" fontId="28" fillId="18" borderId="134" xfId="72" applyNumberFormat="1" applyFont="1" applyFill="1" applyBorder="1">
      <alignment/>
      <protection/>
    </xf>
    <xf numFmtId="3" fontId="28" fillId="18" borderId="89" xfId="72" applyNumberFormat="1" applyFont="1" applyFill="1" applyBorder="1">
      <alignment/>
      <protection/>
    </xf>
    <xf numFmtId="10" fontId="28" fillId="18" borderId="130" xfId="72" applyNumberFormat="1" applyFont="1" applyFill="1" applyBorder="1">
      <alignment/>
      <protection/>
    </xf>
    <xf numFmtId="3" fontId="28" fillId="18" borderId="135" xfId="72" applyNumberFormat="1" applyFont="1" applyFill="1" applyBorder="1">
      <alignment/>
      <protection/>
    </xf>
    <xf numFmtId="10" fontId="28" fillId="18" borderId="80" xfId="72" applyNumberFormat="1" applyFont="1" applyFill="1" applyBorder="1">
      <alignment/>
      <protection/>
    </xf>
    <xf numFmtId="10" fontId="28" fillId="18" borderId="81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10" fontId="26" fillId="0" borderId="0" xfId="72" applyNumberFormat="1" applyFont="1" applyFill="1">
      <alignment/>
      <protection/>
    </xf>
    <xf numFmtId="3" fontId="26" fillId="0" borderId="0" xfId="72" applyNumberFormat="1" applyFont="1" applyFill="1">
      <alignment/>
      <protection/>
    </xf>
    <xf numFmtId="0" fontId="22" fillId="0" borderId="95" xfId="72" applyNumberFormat="1" applyFont="1" applyBorder="1" quotePrefix="1">
      <alignment/>
      <protection/>
    </xf>
    <xf numFmtId="3" fontId="22" fillId="0" borderId="78" xfId="72" applyNumberFormat="1" applyFont="1" applyBorder="1">
      <alignment/>
      <protection/>
    </xf>
    <xf numFmtId="10" fontId="22" fillId="0" borderId="114" xfId="72" applyNumberFormat="1" applyFont="1" applyBorder="1">
      <alignment/>
      <protection/>
    </xf>
    <xf numFmtId="3" fontId="22" fillId="0" borderId="137" xfId="72" applyNumberFormat="1" applyFont="1" applyBorder="1" quotePrefix="1">
      <alignment/>
      <protection/>
    </xf>
    <xf numFmtId="10" fontId="22" fillId="0" borderId="138" xfId="72" applyNumberFormat="1" applyFont="1" applyBorder="1">
      <alignment/>
      <protection/>
    </xf>
    <xf numFmtId="10" fontId="22" fillId="0" borderId="115" xfId="72" applyNumberFormat="1" applyFont="1" applyBorder="1">
      <alignment/>
      <protection/>
    </xf>
    <xf numFmtId="10" fontId="22" fillId="0" borderId="0" xfId="72" applyNumberFormat="1" applyFont="1" applyFill="1" applyBorder="1">
      <alignment/>
      <protection/>
    </xf>
    <xf numFmtId="10" fontId="29" fillId="0" borderId="115" xfId="72" applyNumberFormat="1" applyFont="1" applyBorder="1" applyAlignment="1">
      <alignment horizontal="center"/>
      <protection/>
    </xf>
    <xf numFmtId="0" fontId="28" fillId="18" borderId="92" xfId="72" applyNumberFormat="1" applyFont="1" applyFill="1" applyBorder="1">
      <alignment/>
      <protection/>
    </xf>
    <xf numFmtId="3" fontId="28" fillId="18" borderId="97" xfId="72" applyNumberFormat="1" applyFont="1" applyFill="1" applyBorder="1">
      <alignment/>
      <protection/>
    </xf>
    <xf numFmtId="10" fontId="28" fillId="18" borderId="139" xfId="72" applyNumberFormat="1" applyFont="1" applyFill="1" applyBorder="1">
      <alignment/>
      <protection/>
    </xf>
    <xf numFmtId="3" fontId="28" fillId="18" borderId="139" xfId="72" applyNumberFormat="1" applyFont="1" applyFill="1" applyBorder="1">
      <alignment/>
      <protection/>
    </xf>
    <xf numFmtId="10" fontId="28" fillId="18" borderId="76" xfId="72" applyNumberFormat="1" applyFont="1" applyFill="1" applyBorder="1">
      <alignment/>
      <protection/>
    </xf>
    <xf numFmtId="3" fontId="28" fillId="18" borderId="75" xfId="72" applyNumberFormat="1" applyFont="1" applyFill="1" applyBorder="1">
      <alignment/>
      <protection/>
    </xf>
    <xf numFmtId="10" fontId="28" fillId="18" borderId="77" xfId="72" applyNumberFormat="1" applyFont="1" applyFill="1" applyBorder="1">
      <alignment/>
      <protection/>
    </xf>
    <xf numFmtId="10" fontId="28" fillId="0" borderId="0" xfId="72" applyNumberFormat="1" applyFont="1" applyFill="1" applyBorder="1">
      <alignment/>
      <protection/>
    </xf>
    <xf numFmtId="0" fontId="28" fillId="0" borderId="0" xfId="72" applyFont="1" applyFill="1">
      <alignment/>
      <protection/>
    </xf>
    <xf numFmtId="3" fontId="22" fillId="0" borderId="113" xfId="72" applyNumberFormat="1" applyFont="1" applyBorder="1">
      <alignment/>
      <protection/>
    </xf>
    <xf numFmtId="3" fontId="22" fillId="0" borderId="114" xfId="72" applyNumberFormat="1" applyFont="1" applyBorder="1" quotePrefix="1">
      <alignment/>
      <protection/>
    </xf>
    <xf numFmtId="3" fontId="22" fillId="0" borderId="79" xfId="72" applyNumberFormat="1" applyFont="1" applyBorder="1">
      <alignment/>
      <protection/>
    </xf>
    <xf numFmtId="10" fontId="22" fillId="0" borderId="138" xfId="72" applyNumberFormat="1" applyFont="1" applyBorder="1" applyAlignment="1">
      <alignment horizontal="center"/>
      <protection/>
    </xf>
    <xf numFmtId="10" fontId="22" fillId="0" borderId="115" xfId="72" applyNumberFormat="1" applyFont="1" applyBorder="1" applyAlignment="1">
      <alignment horizontal="center"/>
      <protection/>
    </xf>
    <xf numFmtId="0" fontId="22" fillId="0" borderId="95" xfId="72" applyNumberFormat="1" applyFont="1" applyBorder="1">
      <alignment/>
      <protection/>
    </xf>
    <xf numFmtId="0" fontId="28" fillId="18" borderId="50" xfId="72" applyNumberFormat="1" applyFont="1" applyFill="1" applyBorder="1">
      <alignment/>
      <protection/>
    </xf>
    <xf numFmtId="3" fontId="28" fillId="18" borderId="140" xfId="72" applyNumberFormat="1" applyFont="1" applyFill="1" applyBorder="1">
      <alignment/>
      <protection/>
    </xf>
    <xf numFmtId="10" fontId="28" fillId="18" borderId="28" xfId="72" applyNumberFormat="1" applyFont="1" applyFill="1" applyBorder="1">
      <alignment/>
      <protection/>
    </xf>
    <xf numFmtId="3" fontId="28" fillId="18" borderId="28" xfId="72" applyNumberFormat="1" applyFont="1" applyFill="1" applyBorder="1">
      <alignment/>
      <protection/>
    </xf>
    <xf numFmtId="10" fontId="28" fillId="18" borderId="73" xfId="72" applyNumberFormat="1" applyFont="1" applyFill="1" applyBorder="1">
      <alignment/>
      <protection/>
    </xf>
    <xf numFmtId="0" fontId="22" fillId="0" borderId="92" xfId="72" applyNumberFormat="1" applyFont="1" applyBorder="1" quotePrefix="1">
      <alignment/>
      <protection/>
    </xf>
    <xf numFmtId="3" fontId="22" fillId="0" borderId="75" xfId="72" applyNumberFormat="1" applyFont="1" applyBorder="1">
      <alignment/>
      <protection/>
    </xf>
    <xf numFmtId="10" fontId="22" fillId="0" borderId="139" xfId="72" applyNumberFormat="1" applyFont="1" applyBorder="1">
      <alignment/>
      <protection/>
    </xf>
    <xf numFmtId="3" fontId="22" fillId="0" borderId="139" xfId="72" applyNumberFormat="1" applyFont="1" applyBorder="1" quotePrefix="1">
      <alignment/>
      <protection/>
    </xf>
    <xf numFmtId="10" fontId="22" fillId="0" borderId="77" xfId="72" applyNumberFormat="1" applyFont="1" applyBorder="1">
      <alignment/>
      <protection/>
    </xf>
    <xf numFmtId="10" fontId="22" fillId="0" borderId="76" xfId="72" applyNumberFormat="1" applyFont="1" applyBorder="1">
      <alignment/>
      <protection/>
    </xf>
    <xf numFmtId="3" fontId="22" fillId="0" borderId="139" xfId="72" applyNumberFormat="1" applyFont="1" applyBorder="1">
      <alignment/>
      <protection/>
    </xf>
    <xf numFmtId="3" fontId="22" fillId="0" borderId="114" xfId="72" applyNumberFormat="1" applyFont="1" applyBorder="1">
      <alignment/>
      <protection/>
    </xf>
    <xf numFmtId="0" fontId="22" fillId="0" borderId="116" xfId="72" applyNumberFormat="1" applyFont="1" applyBorder="1" quotePrefix="1">
      <alignment/>
      <protection/>
    </xf>
    <xf numFmtId="3" fontId="22" fillId="0" borderId="83" xfId="72" applyNumberFormat="1" applyFont="1" applyBorder="1">
      <alignment/>
      <protection/>
    </xf>
    <xf numFmtId="10" fontId="22" fillId="0" borderId="100" xfId="72" applyNumberFormat="1" applyFont="1" applyBorder="1">
      <alignment/>
      <protection/>
    </xf>
    <xf numFmtId="3" fontId="22" fillId="0" borderId="100" xfId="72" applyNumberFormat="1" applyFont="1" applyBorder="1" quotePrefix="1">
      <alignment/>
      <protection/>
    </xf>
    <xf numFmtId="10" fontId="22" fillId="0" borderId="104" xfId="72" applyNumberFormat="1" applyFont="1" applyBorder="1">
      <alignment/>
      <protection/>
    </xf>
    <xf numFmtId="10" fontId="22" fillId="0" borderId="141" xfId="72" applyNumberFormat="1" applyFont="1" applyBorder="1">
      <alignment/>
      <protection/>
    </xf>
    <xf numFmtId="3" fontId="22" fillId="0" borderId="100" xfId="72" applyNumberFormat="1" applyFont="1" applyBorder="1">
      <alignment/>
      <protection/>
    </xf>
    <xf numFmtId="0" fontId="22" fillId="0" borderId="0" xfId="72" applyNumberFormat="1" applyFont="1" applyFill="1" applyBorder="1">
      <alignment/>
      <protection/>
    </xf>
    <xf numFmtId="0" fontId="22" fillId="0" borderId="0" xfId="73" applyFont="1">
      <alignment/>
      <protection/>
    </xf>
    <xf numFmtId="0" fontId="24" fillId="7" borderId="142" xfId="73" applyFont="1" applyFill="1" applyBorder="1" applyAlignment="1">
      <alignment horizontal="center" vertical="center"/>
      <protection/>
    </xf>
    <xf numFmtId="0" fontId="24" fillId="7" borderId="143" xfId="73" applyFont="1" applyFill="1" applyBorder="1" applyAlignment="1">
      <alignment horizontal="center" vertical="center"/>
      <protection/>
    </xf>
    <xf numFmtId="0" fontId="24" fillId="7" borderId="144" xfId="73" applyFont="1" applyFill="1" applyBorder="1" applyAlignment="1">
      <alignment horizontal="center" vertical="center"/>
      <protection/>
    </xf>
    <xf numFmtId="1" fontId="30" fillId="7" borderId="18" xfId="73" applyNumberFormat="1" applyFont="1" applyFill="1" applyBorder="1" applyAlignment="1">
      <alignment horizontal="center" vertical="center" wrapText="1"/>
      <protection/>
    </xf>
    <xf numFmtId="0" fontId="27" fillId="7" borderId="145" xfId="73" applyFont="1" applyFill="1" applyBorder="1" applyAlignment="1">
      <alignment horizontal="center" vertical="center"/>
      <protection/>
    </xf>
    <xf numFmtId="0" fontId="27" fillId="7" borderId="146" xfId="73" applyFont="1" applyFill="1" applyBorder="1" applyAlignment="1">
      <alignment horizontal="center" vertical="center"/>
      <protection/>
    </xf>
    <xf numFmtId="0" fontId="27" fillId="7" borderId="147" xfId="73" applyFont="1" applyFill="1" applyBorder="1" applyAlignment="1">
      <alignment horizontal="center" vertical="center"/>
      <protection/>
    </xf>
    <xf numFmtId="0" fontId="27" fillId="7" borderId="59" xfId="73" applyFont="1" applyFill="1" applyBorder="1" applyAlignment="1">
      <alignment horizontal="center" vertical="center"/>
      <protection/>
    </xf>
    <xf numFmtId="0" fontId="27" fillId="7" borderId="148" xfId="73" applyFont="1" applyFill="1" applyBorder="1" applyAlignment="1">
      <alignment horizontal="center" vertical="center"/>
      <protection/>
    </xf>
    <xf numFmtId="0" fontId="22" fillId="0" borderId="0" xfId="73" applyFont="1" applyAlignment="1">
      <alignment vertical="center"/>
      <protection/>
    </xf>
    <xf numFmtId="0" fontId="22" fillId="7" borderId="33" xfId="73" applyFont="1" applyFill="1" applyBorder="1" applyAlignment="1">
      <alignment vertical="center"/>
      <protection/>
    </xf>
    <xf numFmtId="49" fontId="26" fillId="7" borderId="149" xfId="73" applyNumberFormat="1" applyFont="1" applyFill="1" applyBorder="1" applyAlignment="1">
      <alignment horizontal="center" vertical="center" wrapText="1"/>
      <protection/>
    </xf>
    <xf numFmtId="1" fontId="26" fillId="7" borderId="150" xfId="73" applyNumberFormat="1" applyFont="1" applyFill="1" applyBorder="1" applyAlignment="1">
      <alignment horizontal="center" vertical="center" wrapText="1"/>
      <protection/>
    </xf>
    <xf numFmtId="1" fontId="26" fillId="7" borderId="151" xfId="73" applyNumberFormat="1" applyFont="1" applyFill="1" applyBorder="1" applyAlignment="1">
      <alignment horizontal="center" vertical="center" wrapText="1"/>
      <protection/>
    </xf>
    <xf numFmtId="1" fontId="28" fillId="0" borderId="0" xfId="73" applyNumberFormat="1" applyFont="1" applyAlignment="1">
      <alignment horizontal="center" vertical="center" wrapText="1"/>
      <protection/>
    </xf>
    <xf numFmtId="0" fontId="41" fillId="0" borderId="123" xfId="73" applyNumberFormat="1" applyFont="1" applyBorder="1" applyAlignment="1">
      <alignment vertical="center"/>
      <protection/>
    </xf>
    <xf numFmtId="3" fontId="41" fillId="0" borderId="152" xfId="73" applyNumberFormat="1" applyFont="1" applyBorder="1" applyAlignment="1">
      <alignment vertical="center"/>
      <protection/>
    </xf>
    <xf numFmtId="10" fontId="41" fillId="0" borderId="127" xfId="73" applyNumberFormat="1" applyFont="1" applyBorder="1" applyAlignment="1">
      <alignment vertical="center"/>
      <protection/>
    </xf>
    <xf numFmtId="3" fontId="41" fillId="0" borderId="126" xfId="73" applyNumberFormat="1" applyFont="1" applyBorder="1" applyAlignment="1">
      <alignment vertical="center"/>
      <protection/>
    </xf>
    <xf numFmtId="10" fontId="41" fillId="0" borderId="128" xfId="73" applyNumberFormat="1" applyFont="1" applyBorder="1" applyAlignment="1">
      <alignment vertical="center"/>
      <protection/>
    </xf>
    <xf numFmtId="0" fontId="41" fillId="0" borderId="0" xfId="73" applyFont="1" applyAlignment="1">
      <alignment vertical="center"/>
      <protection/>
    </xf>
    <xf numFmtId="0" fontId="22" fillId="0" borderId="129" xfId="73" applyNumberFormat="1" applyFont="1" applyBorder="1">
      <alignment/>
      <protection/>
    </xf>
    <xf numFmtId="3" fontId="22" fillId="0" borderId="89" xfId="73" applyNumberFormat="1" applyFont="1" applyBorder="1">
      <alignment/>
      <protection/>
    </xf>
    <xf numFmtId="10" fontId="22" fillId="0" borderId="130" xfId="73" applyNumberFormat="1" applyFont="1" applyBorder="1">
      <alignment/>
      <protection/>
    </xf>
    <xf numFmtId="10" fontId="22" fillId="0" borderId="131" xfId="73" applyNumberFormat="1" applyFont="1" applyBorder="1">
      <alignment/>
      <protection/>
    </xf>
    <xf numFmtId="3" fontId="22" fillId="0" borderId="135" xfId="73" applyNumberFormat="1" applyFont="1" applyBorder="1">
      <alignment/>
      <protection/>
    </xf>
    <xf numFmtId="10" fontId="22" fillId="0" borderId="81" xfId="73" applyNumberFormat="1" applyFont="1" applyBorder="1">
      <alignment/>
      <protection/>
    </xf>
    <xf numFmtId="0" fontId="32" fillId="0" borderId="0" xfId="73" applyFont="1">
      <alignment/>
      <protection/>
    </xf>
    <xf numFmtId="0" fontId="22" fillId="0" borderId="33" xfId="73" applyNumberFormat="1" applyFont="1" applyBorder="1">
      <alignment/>
      <protection/>
    </xf>
    <xf numFmtId="3" fontId="22" fillId="0" borderId="153" xfId="73" applyNumberFormat="1" applyFont="1" applyBorder="1">
      <alignment/>
      <protection/>
    </xf>
    <xf numFmtId="10" fontId="22" fillId="0" borderId="37" xfId="73" applyNumberFormat="1" applyFont="1" applyBorder="1">
      <alignment/>
      <protection/>
    </xf>
    <xf numFmtId="10" fontId="22" fillId="0" borderId="35" xfId="73" applyNumberFormat="1" applyFont="1" applyBorder="1">
      <alignment/>
      <protection/>
    </xf>
    <xf numFmtId="10" fontId="22" fillId="0" borderId="133" xfId="73" applyNumberFormat="1" applyFont="1" applyBorder="1">
      <alignment/>
      <protection/>
    </xf>
    <xf numFmtId="0" fontId="22" fillId="0" borderId="0" xfId="74" applyFont="1">
      <alignment/>
      <protection/>
    </xf>
    <xf numFmtId="37" fontId="51" fillId="2" borderId="68" xfId="50" applyFont="1" applyFill="1" applyBorder="1" applyAlignment="1">
      <alignment horizontal="center"/>
    </xf>
    <xf numFmtId="37" fontId="51" fillId="2" borderId="69" xfId="50" applyFont="1" applyFill="1" applyBorder="1" applyAlignment="1">
      <alignment horizontal="center"/>
    </xf>
    <xf numFmtId="0" fontId="24" fillId="7" borderId="68" xfId="74" applyFont="1" applyFill="1" applyBorder="1" applyAlignment="1">
      <alignment horizontal="center" vertical="center"/>
      <protection/>
    </xf>
    <xf numFmtId="0" fontId="24" fillId="7" borderId="70" xfId="74" applyFont="1" applyFill="1" applyBorder="1" applyAlignment="1">
      <alignment horizontal="center" vertical="center"/>
      <protection/>
    </xf>
    <xf numFmtId="0" fontId="24" fillId="7" borderId="69" xfId="74" applyFont="1" applyFill="1" applyBorder="1" applyAlignment="1">
      <alignment horizontal="center" vertical="center"/>
      <protection/>
    </xf>
    <xf numFmtId="1" fontId="30" fillId="7" borderId="50" xfId="74" applyNumberFormat="1" applyFont="1" applyFill="1" applyBorder="1" applyAlignment="1">
      <alignment horizontal="center" vertical="center" wrapText="1"/>
      <protection/>
    </xf>
    <xf numFmtId="0" fontId="30" fillId="7" borderId="68" xfId="74" applyFont="1" applyFill="1" applyBorder="1" applyAlignment="1">
      <alignment horizontal="center"/>
      <protection/>
    </xf>
    <xf numFmtId="0" fontId="30" fillId="7" borderId="70" xfId="74" applyFont="1" applyFill="1" applyBorder="1" applyAlignment="1">
      <alignment horizontal="center"/>
      <protection/>
    </xf>
    <xf numFmtId="0" fontId="30" fillId="7" borderId="69" xfId="74" applyFont="1" applyFill="1" applyBorder="1" applyAlignment="1">
      <alignment horizontal="center"/>
      <protection/>
    </xf>
    <xf numFmtId="0" fontId="22" fillId="7" borderId="60" xfId="74" applyFont="1" applyFill="1" applyBorder="1" applyAlignment="1">
      <alignment vertical="center"/>
      <protection/>
    </xf>
    <xf numFmtId="49" fontId="30" fillId="7" borderId="71" xfId="74" applyNumberFormat="1" applyFont="1" applyFill="1" applyBorder="1" applyAlignment="1">
      <alignment horizontal="center" vertical="center" wrapText="1"/>
      <protection/>
    </xf>
    <xf numFmtId="1" fontId="30" fillId="7" borderId="93" xfId="74" applyNumberFormat="1" applyFont="1" applyFill="1" applyBorder="1" applyAlignment="1">
      <alignment horizontal="center" vertical="center" wrapText="1"/>
      <protection/>
    </xf>
    <xf numFmtId="1" fontId="30" fillId="7" borderId="72" xfId="74" applyNumberFormat="1" applyFont="1" applyFill="1" applyBorder="1" applyAlignment="1">
      <alignment horizontal="center" vertical="center" wrapText="1"/>
      <protection/>
    </xf>
    <xf numFmtId="1" fontId="22" fillId="0" borderId="0" xfId="74" applyNumberFormat="1" applyFont="1" applyAlignment="1">
      <alignment horizontal="center" vertical="center" wrapText="1"/>
      <protection/>
    </xf>
    <xf numFmtId="0" fontId="41" fillId="0" borderId="105" xfId="74" applyNumberFormat="1" applyFont="1" applyBorder="1">
      <alignment/>
      <protection/>
    </xf>
    <xf numFmtId="3" fontId="41" fillId="0" borderId="86" xfId="74" applyNumberFormat="1" applyFont="1" applyBorder="1">
      <alignment/>
      <protection/>
    </xf>
    <xf numFmtId="10" fontId="41" fillId="0" borderId="107" xfId="74" applyNumberFormat="1" applyFont="1" applyBorder="1">
      <alignment/>
      <protection/>
    </xf>
    <xf numFmtId="3" fontId="41" fillId="0" borderId="107" xfId="74" applyNumberFormat="1" applyFont="1" applyBorder="1">
      <alignment/>
      <protection/>
    </xf>
    <xf numFmtId="10" fontId="41" fillId="0" borderId="88" xfId="74" applyNumberFormat="1" applyFont="1" applyBorder="1">
      <alignment/>
      <protection/>
    </xf>
    <xf numFmtId="3" fontId="41" fillId="0" borderId="106" xfId="74" applyNumberFormat="1" applyFont="1" applyBorder="1">
      <alignment/>
      <protection/>
    </xf>
    <xf numFmtId="0" fontId="52" fillId="0" borderId="0" xfId="74" applyFont="1">
      <alignment/>
      <protection/>
    </xf>
    <xf numFmtId="0" fontId="22" fillId="18" borderId="134" xfId="74" applyNumberFormat="1" applyFont="1" applyFill="1" applyBorder="1">
      <alignment/>
      <protection/>
    </xf>
    <xf numFmtId="3" fontId="22" fillId="18" borderId="89" xfId="74" applyNumberFormat="1" applyFont="1" applyFill="1" applyBorder="1">
      <alignment/>
      <protection/>
    </xf>
    <xf numFmtId="10" fontId="22" fillId="18" borderId="130" xfId="74" applyNumberFormat="1" applyFont="1" applyFill="1" applyBorder="1">
      <alignment/>
      <protection/>
    </xf>
    <xf numFmtId="3" fontId="22" fillId="18" borderId="135" xfId="74" applyNumberFormat="1" applyFont="1" applyFill="1" applyBorder="1">
      <alignment/>
      <protection/>
    </xf>
    <xf numFmtId="10" fontId="22" fillId="18" borderId="81" xfId="74" applyNumberFormat="1" applyFont="1" applyFill="1" applyBorder="1">
      <alignment/>
      <protection/>
    </xf>
    <xf numFmtId="0" fontId="32" fillId="0" borderId="0" xfId="74" applyFont="1">
      <alignment/>
      <protection/>
    </xf>
    <xf numFmtId="3" fontId="32" fillId="0" borderId="0" xfId="74" applyNumberFormat="1" applyFont="1">
      <alignment/>
      <protection/>
    </xf>
    <xf numFmtId="0" fontId="22" fillId="0" borderId="95" xfId="74" applyNumberFormat="1" applyFont="1" applyBorder="1" quotePrefix="1">
      <alignment/>
      <protection/>
    </xf>
    <xf numFmtId="3" fontId="22" fillId="0" borderId="78" xfId="74" applyNumberFormat="1" applyFont="1" applyBorder="1">
      <alignment/>
      <protection/>
    </xf>
    <xf numFmtId="10" fontId="22" fillId="0" borderId="114" xfId="74" applyNumberFormat="1" applyFont="1" applyBorder="1">
      <alignment/>
      <protection/>
    </xf>
    <xf numFmtId="3" fontId="22" fillId="0" borderId="137" xfId="74" applyNumberFormat="1" applyFont="1" applyBorder="1" quotePrefix="1">
      <alignment/>
      <protection/>
    </xf>
    <xf numFmtId="10" fontId="22" fillId="0" borderId="115" xfId="74" applyNumberFormat="1" applyFont="1" applyBorder="1">
      <alignment/>
      <protection/>
    </xf>
    <xf numFmtId="3" fontId="22" fillId="0" borderId="137" xfId="74" applyNumberFormat="1" applyFont="1" applyBorder="1">
      <alignment/>
      <protection/>
    </xf>
    <xf numFmtId="10" fontId="22" fillId="0" borderId="0" xfId="74" applyNumberFormat="1" applyFont="1" applyFill="1" applyBorder="1">
      <alignment/>
      <protection/>
    </xf>
    <xf numFmtId="3" fontId="22" fillId="0" borderId="0" xfId="74" applyNumberFormat="1" applyFont="1">
      <alignment/>
      <protection/>
    </xf>
    <xf numFmtId="10" fontId="22" fillId="0" borderId="115" xfId="74" applyNumberFormat="1" applyFont="1" applyBorder="1" applyAlignment="1">
      <alignment horizontal="center"/>
      <protection/>
    </xf>
    <xf numFmtId="0" fontId="22" fillId="18" borderId="92" xfId="74" applyNumberFormat="1" applyFont="1" applyFill="1" applyBorder="1">
      <alignment/>
      <protection/>
    </xf>
    <xf numFmtId="3" fontId="22" fillId="18" borderId="74" xfId="74" applyNumberFormat="1" applyFont="1" applyFill="1" applyBorder="1">
      <alignment/>
      <protection/>
    </xf>
    <xf numFmtId="10" fontId="22" fillId="18" borderId="76" xfId="74" applyNumberFormat="1" applyFont="1" applyFill="1" applyBorder="1">
      <alignment/>
      <protection/>
    </xf>
    <xf numFmtId="3" fontId="22" fillId="18" borderId="139" xfId="74" applyNumberFormat="1" applyFont="1" applyFill="1" applyBorder="1">
      <alignment/>
      <protection/>
    </xf>
    <xf numFmtId="10" fontId="22" fillId="18" borderId="77" xfId="74" applyNumberFormat="1" applyFont="1" applyFill="1" applyBorder="1">
      <alignment/>
      <protection/>
    </xf>
    <xf numFmtId="10" fontId="22" fillId="18" borderId="139" xfId="74" applyNumberFormat="1" applyFont="1" applyFill="1" applyBorder="1">
      <alignment/>
      <protection/>
    </xf>
    <xf numFmtId="3" fontId="22" fillId="18" borderId="96" xfId="74" applyNumberFormat="1" applyFont="1" applyFill="1" applyBorder="1">
      <alignment/>
      <protection/>
    </xf>
    <xf numFmtId="0" fontId="22" fillId="0" borderId="134" xfId="74" applyNumberFormat="1" applyFont="1" applyBorder="1" quotePrefix="1">
      <alignment/>
      <protection/>
    </xf>
    <xf numFmtId="3" fontId="22" fillId="0" borderId="89" xfId="74" applyNumberFormat="1" applyFont="1" applyBorder="1">
      <alignment/>
      <protection/>
    </xf>
    <xf numFmtId="3" fontId="22" fillId="0" borderId="135" xfId="74" applyNumberFormat="1" applyFont="1" applyBorder="1" quotePrefix="1">
      <alignment/>
      <protection/>
    </xf>
    <xf numFmtId="3" fontId="22" fillId="0" borderId="135" xfId="74" applyNumberFormat="1" applyFont="1" applyBorder="1">
      <alignment/>
      <protection/>
    </xf>
    <xf numFmtId="10" fontId="22" fillId="0" borderId="81" xfId="74" applyNumberFormat="1" applyFont="1" applyBorder="1">
      <alignment/>
      <protection/>
    </xf>
    <xf numFmtId="3" fontId="22" fillId="18" borderId="96" xfId="74" applyNumberFormat="1" applyFont="1" applyFill="1" applyBorder="1" quotePrefix="1">
      <alignment/>
      <protection/>
    </xf>
    <xf numFmtId="0" fontId="22" fillId="18" borderId="68" xfId="74" applyNumberFormat="1" applyFont="1" applyFill="1" applyBorder="1">
      <alignment/>
      <protection/>
    </xf>
    <xf numFmtId="3" fontId="22" fillId="18" borderId="94" xfId="74" applyNumberFormat="1" applyFont="1" applyFill="1" applyBorder="1">
      <alignment/>
      <protection/>
    </xf>
    <xf numFmtId="10" fontId="22" fillId="18" borderId="93" xfId="74" applyNumberFormat="1" applyFont="1" applyFill="1" applyBorder="1">
      <alignment/>
      <protection/>
    </xf>
    <xf numFmtId="3" fontId="22" fillId="18" borderId="93" xfId="74" applyNumberFormat="1" applyFont="1" applyFill="1" applyBorder="1" quotePrefix="1">
      <alignment/>
      <protection/>
    </xf>
    <xf numFmtId="10" fontId="22" fillId="18" borderId="72" xfId="74" applyNumberFormat="1" applyFont="1" applyFill="1" applyBorder="1" applyAlignment="1">
      <alignment horizontal="right"/>
      <protection/>
    </xf>
    <xf numFmtId="0" fontId="22" fillId="0" borderId="0" xfId="75" applyFont="1" applyFill="1">
      <alignment/>
      <protection/>
    </xf>
    <xf numFmtId="37" fontId="51" fillId="2" borderId="68" xfId="51" applyFont="1" applyFill="1" applyBorder="1" applyAlignment="1">
      <alignment horizontal="center"/>
    </xf>
    <xf numFmtId="37" fontId="51" fillId="2" borderId="69" xfId="51" applyFont="1" applyFill="1" applyBorder="1" applyAlignment="1">
      <alignment horizontal="center"/>
    </xf>
    <xf numFmtId="0" fontId="24" fillId="7" borderId="91" xfId="75" applyFont="1" applyFill="1" applyBorder="1" applyAlignment="1">
      <alignment horizontal="center" vertical="center"/>
      <protection/>
    </xf>
    <xf numFmtId="0" fontId="24" fillId="7" borderId="49" xfId="75" applyFont="1" applyFill="1" applyBorder="1" applyAlignment="1">
      <alignment horizontal="center" vertical="center"/>
      <protection/>
    </xf>
    <xf numFmtId="0" fontId="24" fillId="7" borderId="29" xfId="75" applyFont="1" applyFill="1" applyBorder="1" applyAlignment="1">
      <alignment horizontal="center" vertical="center"/>
      <protection/>
    </xf>
    <xf numFmtId="1" fontId="27" fillId="7" borderId="92" xfId="75" applyNumberFormat="1" applyFont="1" applyFill="1" applyBorder="1" applyAlignment="1">
      <alignment horizontal="center" vertical="center" wrapText="1"/>
      <protection/>
    </xf>
    <xf numFmtId="0" fontId="27" fillId="7" borderId="94" xfId="75" applyFont="1" applyFill="1" applyBorder="1" applyAlignment="1">
      <alignment horizontal="center"/>
      <protection/>
    </xf>
    <xf numFmtId="0" fontId="27" fillId="7" borderId="93" xfId="75" applyFont="1" applyFill="1" applyBorder="1" applyAlignment="1">
      <alignment horizontal="center"/>
      <protection/>
    </xf>
    <xf numFmtId="0" fontId="27" fillId="7" borderId="72" xfId="75" applyFont="1" applyFill="1" applyBorder="1" applyAlignment="1">
      <alignment horizontal="center"/>
      <protection/>
    </xf>
    <xf numFmtId="0" fontId="29" fillId="0" borderId="0" xfId="75" applyFont="1" applyFill="1">
      <alignment/>
      <protection/>
    </xf>
    <xf numFmtId="0" fontId="29" fillId="7" borderId="95" xfId="75" applyFont="1" applyFill="1" applyBorder="1" applyAlignment="1">
      <alignment vertical="center"/>
      <protection/>
    </xf>
    <xf numFmtId="49" fontId="27" fillId="7" borderId="75" xfId="75" applyNumberFormat="1" applyFont="1" applyFill="1" applyBorder="1" applyAlignment="1">
      <alignment horizontal="center" vertical="center" wrapText="1"/>
      <protection/>
    </xf>
    <xf numFmtId="49" fontId="27" fillId="7" borderId="139" xfId="75" applyNumberFormat="1" applyFont="1" applyFill="1" applyBorder="1" applyAlignment="1">
      <alignment horizontal="center" vertical="center" wrapText="1"/>
      <protection/>
    </xf>
    <xf numFmtId="1" fontId="30" fillId="7" borderId="77" xfId="75" applyNumberFormat="1" applyFont="1" applyFill="1" applyBorder="1" applyAlignment="1">
      <alignment horizontal="center" vertical="center" wrapText="1"/>
      <protection/>
    </xf>
    <xf numFmtId="1" fontId="30" fillId="7" borderId="80" xfId="75" applyNumberFormat="1" applyFont="1" applyFill="1" applyBorder="1" applyAlignment="1">
      <alignment horizontal="center" vertical="center" wrapText="1"/>
      <protection/>
    </xf>
    <xf numFmtId="1" fontId="29" fillId="0" borderId="0" xfId="75" applyNumberFormat="1" applyFont="1" applyFill="1" applyAlignment="1">
      <alignment horizontal="center" vertical="center" wrapText="1"/>
      <protection/>
    </xf>
    <xf numFmtId="0" fontId="29" fillId="7" borderId="116" xfId="75" applyFont="1" applyFill="1" applyBorder="1" applyAlignment="1">
      <alignment vertical="center"/>
      <protection/>
    </xf>
    <xf numFmtId="49" fontId="30" fillId="7" borderId="83" xfId="75" applyNumberFormat="1" applyFont="1" applyFill="1" applyBorder="1" applyAlignment="1">
      <alignment horizontal="center" vertical="center" wrapText="1"/>
      <protection/>
    </xf>
    <xf numFmtId="49" fontId="30" fillId="7" borderId="100" xfId="75" applyNumberFormat="1" applyFont="1" applyFill="1" applyBorder="1" applyAlignment="1">
      <alignment horizontal="center" vertical="center" wrapText="1"/>
      <protection/>
    </xf>
    <xf numFmtId="0" fontId="22" fillId="7" borderId="104" xfId="75" applyFont="1" applyFill="1" applyBorder="1" applyAlignment="1">
      <alignment horizontal="center" vertical="center" wrapText="1"/>
      <protection/>
    </xf>
    <xf numFmtId="0" fontId="22" fillId="7" borderId="141" xfId="75" applyFont="1" applyFill="1" applyBorder="1" applyAlignment="1">
      <alignment horizontal="center" vertical="center" wrapText="1"/>
      <protection/>
    </xf>
    <xf numFmtId="1" fontId="22" fillId="0" borderId="0" xfId="75" applyNumberFormat="1" applyFont="1" applyFill="1" applyAlignment="1">
      <alignment horizontal="center" vertical="center" wrapText="1"/>
      <protection/>
    </xf>
    <xf numFmtId="0" fontId="41" fillId="0" borderId="50" xfId="75" applyNumberFormat="1" applyFont="1" applyFill="1" applyBorder="1" applyAlignment="1">
      <alignment vertical="center"/>
      <protection/>
    </xf>
    <xf numFmtId="3" fontId="41" fillId="0" borderId="140" xfId="75" applyNumberFormat="1" applyFont="1" applyFill="1" applyBorder="1" applyAlignment="1">
      <alignment vertical="center"/>
      <protection/>
    </xf>
    <xf numFmtId="3" fontId="41" fillId="0" borderId="30" xfId="75" applyNumberFormat="1" applyFont="1" applyFill="1" applyBorder="1" applyAlignment="1">
      <alignment vertical="center"/>
      <protection/>
    </xf>
    <xf numFmtId="3" fontId="41" fillId="0" borderId="28" xfId="75" applyNumberFormat="1" applyFont="1" applyFill="1" applyBorder="1" applyAlignment="1">
      <alignment vertical="center"/>
      <protection/>
    </xf>
    <xf numFmtId="10" fontId="41" fillId="0" borderId="73" xfId="75" applyNumberFormat="1" applyFont="1" applyFill="1" applyBorder="1" applyAlignment="1">
      <alignment vertical="center"/>
      <protection/>
    </xf>
    <xf numFmtId="10" fontId="41" fillId="0" borderId="73" xfId="75" applyNumberFormat="1" applyFont="1" applyFill="1" applyBorder="1" applyAlignment="1">
      <alignment horizontal="right" vertical="center"/>
      <protection/>
    </xf>
    <xf numFmtId="0" fontId="41" fillId="0" borderId="0" xfId="75" applyFont="1" applyFill="1" applyAlignment="1">
      <alignment vertical="center"/>
      <protection/>
    </xf>
    <xf numFmtId="0" fontId="28" fillId="18" borderId="92" xfId="75" applyFont="1" applyFill="1" applyBorder="1">
      <alignment/>
      <protection/>
    </xf>
    <xf numFmtId="3" fontId="28" fillId="18" borderId="75" xfId="75" applyNumberFormat="1" applyFont="1" applyFill="1" applyBorder="1">
      <alignment/>
      <protection/>
    </xf>
    <xf numFmtId="3" fontId="28" fillId="18" borderId="139" xfId="75" applyNumberFormat="1" applyFont="1" applyFill="1" applyBorder="1">
      <alignment/>
      <protection/>
    </xf>
    <xf numFmtId="10" fontId="28" fillId="18" borderId="77" xfId="75" applyNumberFormat="1" applyFont="1" applyFill="1" applyBorder="1">
      <alignment/>
      <protection/>
    </xf>
    <xf numFmtId="10" fontId="28" fillId="18" borderId="77" xfId="75" applyNumberFormat="1" applyFont="1" applyFill="1" applyBorder="1" applyAlignment="1">
      <alignment horizontal="right"/>
      <protection/>
    </xf>
    <xf numFmtId="0" fontId="26" fillId="0" borderId="0" xfId="75" applyFont="1" applyFill="1">
      <alignment/>
      <protection/>
    </xf>
    <xf numFmtId="0" fontId="22" fillId="0" borderId="95" xfId="75" applyFont="1" applyFill="1" applyBorder="1">
      <alignment/>
      <protection/>
    </xf>
    <xf numFmtId="3" fontId="22" fillId="0" borderId="79" xfId="75" applyNumberFormat="1" applyFont="1" applyFill="1" applyBorder="1">
      <alignment/>
      <protection/>
    </xf>
    <xf numFmtId="3" fontId="22" fillId="0" borderId="114" xfId="75" applyNumberFormat="1" applyFont="1" applyFill="1" applyBorder="1">
      <alignment/>
      <protection/>
    </xf>
    <xf numFmtId="10" fontId="22" fillId="0" borderId="115" xfId="75" applyNumberFormat="1" applyFont="1" applyFill="1" applyBorder="1">
      <alignment/>
      <protection/>
    </xf>
    <xf numFmtId="10" fontId="22" fillId="0" borderId="115" xfId="75" applyNumberFormat="1" applyFont="1" applyFill="1" applyBorder="1" applyAlignment="1">
      <alignment horizontal="right"/>
      <protection/>
    </xf>
    <xf numFmtId="0" fontId="22" fillId="0" borderId="116" xfId="75" applyFont="1" applyFill="1" applyBorder="1">
      <alignment/>
      <protection/>
    </xf>
    <xf numFmtId="3" fontId="22" fillId="0" borderId="83" xfId="75" applyNumberFormat="1" applyFont="1" applyFill="1" applyBorder="1">
      <alignment/>
      <protection/>
    </xf>
    <xf numFmtId="3" fontId="22" fillId="0" borderId="100" xfId="75" applyNumberFormat="1" applyFont="1" applyFill="1" applyBorder="1">
      <alignment/>
      <protection/>
    </xf>
    <xf numFmtId="10" fontId="22" fillId="0" borderId="104" xfId="75" applyNumberFormat="1" applyFont="1" applyFill="1" applyBorder="1">
      <alignment/>
      <protection/>
    </xf>
    <xf numFmtId="10" fontId="22" fillId="0" borderId="104" xfId="75" applyNumberFormat="1" applyFont="1" applyFill="1" applyBorder="1" applyAlignment="1">
      <alignment horizontal="right"/>
      <protection/>
    </xf>
    <xf numFmtId="0" fontId="22" fillId="0" borderId="134" xfId="75" applyFont="1" applyFill="1" applyBorder="1">
      <alignment/>
      <protection/>
    </xf>
    <xf numFmtId="3" fontId="22" fillId="0" borderId="90" xfId="75" applyNumberFormat="1" applyFont="1" applyFill="1" applyBorder="1">
      <alignment/>
      <protection/>
    </xf>
    <xf numFmtId="3" fontId="22" fillId="0" borderId="130" xfId="75" applyNumberFormat="1" applyFont="1" applyFill="1" applyBorder="1">
      <alignment/>
      <protection/>
    </xf>
    <xf numFmtId="10" fontId="22" fillId="0" borderId="81" xfId="75" applyNumberFormat="1" applyFont="1" applyFill="1" applyBorder="1">
      <alignment/>
      <protection/>
    </xf>
    <xf numFmtId="10" fontId="22" fillId="0" borderId="81" xfId="75" applyNumberFormat="1" applyFont="1" applyFill="1" applyBorder="1" applyAlignment="1">
      <alignment horizontal="right"/>
      <protection/>
    </xf>
    <xf numFmtId="0" fontId="22" fillId="0" borderId="43" xfId="75" applyFont="1" applyFill="1" applyBorder="1">
      <alignment/>
      <protection/>
    </xf>
    <xf numFmtId="3" fontId="22" fillId="0" borderId="154" xfId="75" applyNumberFormat="1" applyFont="1" applyFill="1" applyBorder="1">
      <alignment/>
      <protection/>
    </xf>
    <xf numFmtId="3" fontId="22" fillId="0" borderId="45" xfId="75" applyNumberFormat="1" applyFont="1" applyFill="1" applyBorder="1">
      <alignment/>
      <protection/>
    </xf>
    <xf numFmtId="10" fontId="22" fillId="0" borderId="58" xfId="75" applyNumberFormat="1" applyFont="1" applyFill="1" applyBorder="1">
      <alignment/>
      <protection/>
    </xf>
    <xf numFmtId="10" fontId="22" fillId="0" borderId="58" xfId="75" applyNumberFormat="1" applyFont="1" applyFill="1" applyBorder="1" applyAlignment="1">
      <alignment horizontal="right"/>
      <protection/>
    </xf>
    <xf numFmtId="0" fontId="30" fillId="0" borderId="0" xfId="75" applyFont="1" applyFill="1">
      <alignment/>
      <protection/>
    </xf>
    <xf numFmtId="0" fontId="22" fillId="18" borderId="155" xfId="75" applyFont="1" applyFill="1" applyBorder="1">
      <alignment/>
      <protection/>
    </xf>
    <xf numFmtId="3" fontId="22" fillId="18" borderId="94" xfId="75" applyNumberFormat="1" applyFont="1" applyFill="1" applyBorder="1">
      <alignment/>
      <protection/>
    </xf>
    <xf numFmtId="3" fontId="22" fillId="18" borderId="93" xfId="75" applyNumberFormat="1" applyFont="1" applyFill="1" applyBorder="1">
      <alignment/>
      <protection/>
    </xf>
    <xf numFmtId="10" fontId="22" fillId="18" borderId="72" xfId="75" applyNumberFormat="1" applyFont="1" applyFill="1" applyBorder="1">
      <alignment/>
      <protection/>
    </xf>
    <xf numFmtId="10" fontId="22" fillId="18" borderId="72" xfId="75" applyNumberFormat="1" applyFont="1" applyFill="1" applyBorder="1" applyAlignment="1">
      <alignment horizontal="right"/>
      <protection/>
    </xf>
    <xf numFmtId="0" fontId="22" fillId="0" borderId="0" xfId="76" applyFont="1" applyFill="1">
      <alignment/>
      <protection/>
    </xf>
    <xf numFmtId="37" fontId="51" fillId="2" borderId="68" xfId="52" applyFont="1" applyFill="1" applyBorder="1" applyAlignment="1">
      <alignment horizontal="center"/>
    </xf>
    <xf numFmtId="37" fontId="51" fillId="2" borderId="69" xfId="52" applyFont="1" applyFill="1" applyBorder="1" applyAlignment="1">
      <alignment horizontal="center"/>
    </xf>
    <xf numFmtId="0" fontId="24" fillId="7" borderId="91" xfId="76" applyFont="1" applyFill="1" applyBorder="1" applyAlignment="1">
      <alignment horizontal="center" vertical="center"/>
      <protection/>
    </xf>
    <xf numFmtId="0" fontId="24" fillId="7" borderId="49" xfId="76" applyFont="1" applyFill="1" applyBorder="1" applyAlignment="1">
      <alignment horizontal="center" vertical="center"/>
      <protection/>
    </xf>
    <xf numFmtId="0" fontId="24" fillId="7" borderId="29" xfId="76" applyFont="1" applyFill="1" applyBorder="1" applyAlignment="1">
      <alignment horizontal="center" vertical="center"/>
      <protection/>
    </xf>
    <xf numFmtId="1" fontId="27" fillId="7" borderId="92" xfId="76" applyNumberFormat="1" applyFont="1" applyFill="1" applyBorder="1" applyAlignment="1">
      <alignment horizontal="center" vertical="center" wrapText="1"/>
      <protection/>
    </xf>
    <xf numFmtId="0" fontId="27" fillId="7" borderId="94" xfId="76" applyFont="1" applyFill="1" applyBorder="1" applyAlignment="1">
      <alignment horizontal="center"/>
      <protection/>
    </xf>
    <xf numFmtId="0" fontId="27" fillId="7" borderId="93" xfId="76" applyFont="1" applyFill="1" applyBorder="1" applyAlignment="1">
      <alignment horizontal="center"/>
      <protection/>
    </xf>
    <xf numFmtId="0" fontId="27" fillId="7" borderId="72" xfId="76" applyFont="1" applyFill="1" applyBorder="1" applyAlignment="1">
      <alignment horizontal="center"/>
      <protection/>
    </xf>
    <xf numFmtId="0" fontId="29" fillId="0" borderId="0" xfId="76" applyFont="1" applyFill="1">
      <alignment/>
      <protection/>
    </xf>
    <xf numFmtId="0" fontId="29" fillId="7" borderId="95" xfId="76" applyFont="1" applyFill="1" applyBorder="1" applyAlignment="1">
      <alignment vertical="center"/>
      <protection/>
    </xf>
    <xf numFmtId="49" fontId="27" fillId="7" borderId="75" xfId="76" applyNumberFormat="1" applyFont="1" applyFill="1" applyBorder="1" applyAlignment="1">
      <alignment horizontal="center" vertical="center" wrapText="1"/>
      <protection/>
    </xf>
    <xf numFmtId="49" fontId="27" fillId="7" borderId="139" xfId="76" applyNumberFormat="1" applyFont="1" applyFill="1" applyBorder="1" applyAlignment="1">
      <alignment horizontal="center" vertical="center" wrapText="1"/>
      <protection/>
    </xf>
    <xf numFmtId="1" fontId="30" fillId="7" borderId="77" xfId="76" applyNumberFormat="1" applyFont="1" applyFill="1" applyBorder="1" applyAlignment="1">
      <alignment horizontal="center" vertical="center" wrapText="1"/>
      <protection/>
    </xf>
    <xf numFmtId="1" fontId="30" fillId="7" borderId="80" xfId="76" applyNumberFormat="1" applyFont="1" applyFill="1" applyBorder="1" applyAlignment="1">
      <alignment horizontal="center" vertical="center" wrapText="1"/>
      <protection/>
    </xf>
    <xf numFmtId="1" fontId="29" fillId="0" borderId="0" xfId="76" applyNumberFormat="1" applyFont="1" applyFill="1" applyAlignment="1">
      <alignment horizontal="center" vertical="center" wrapText="1"/>
      <protection/>
    </xf>
    <xf numFmtId="0" fontId="29" fillId="7" borderId="116" xfId="76" applyFont="1" applyFill="1" applyBorder="1" applyAlignment="1">
      <alignment vertical="center"/>
      <protection/>
    </xf>
    <xf numFmtId="49" fontId="30" fillId="7" borderId="83" xfId="76" applyNumberFormat="1" applyFont="1" applyFill="1" applyBorder="1" applyAlignment="1">
      <alignment horizontal="center" vertical="center" wrapText="1"/>
      <protection/>
    </xf>
    <xf numFmtId="49" fontId="30" fillId="7" borderId="100" xfId="76" applyNumberFormat="1" applyFont="1" applyFill="1" applyBorder="1" applyAlignment="1">
      <alignment horizontal="center" vertical="center" wrapText="1"/>
      <protection/>
    </xf>
    <xf numFmtId="0" fontId="22" fillId="7" borderId="104" xfId="76" applyFont="1" applyFill="1" applyBorder="1" applyAlignment="1">
      <alignment horizontal="center" vertical="center" wrapText="1"/>
      <protection/>
    </xf>
    <xf numFmtId="0" fontId="22" fillId="7" borderId="141" xfId="76" applyFont="1" applyFill="1" applyBorder="1" applyAlignment="1">
      <alignment horizontal="center" vertical="center" wrapText="1"/>
      <protection/>
    </xf>
    <xf numFmtId="1" fontId="22" fillId="0" borderId="0" xfId="76" applyNumberFormat="1" applyFont="1" applyFill="1" applyAlignment="1">
      <alignment horizontal="center" vertical="center" wrapText="1"/>
      <protection/>
    </xf>
    <xf numFmtId="0" fontId="41" fillId="0" borderId="50" xfId="76" applyNumberFormat="1" applyFont="1" applyFill="1" applyBorder="1" applyAlignment="1">
      <alignment vertical="center"/>
      <protection/>
    </xf>
    <xf numFmtId="3" fontId="41" fillId="0" borderId="140" xfId="76" applyNumberFormat="1" applyFont="1" applyFill="1" applyBorder="1" applyAlignment="1">
      <alignment vertical="center"/>
      <protection/>
    </xf>
    <xf numFmtId="3" fontId="41" fillId="0" borderId="30" xfId="76" applyNumberFormat="1" applyFont="1" applyFill="1" applyBorder="1" applyAlignment="1">
      <alignment vertical="center"/>
      <protection/>
    </xf>
    <xf numFmtId="3" fontId="41" fillId="0" borderId="28" xfId="76" applyNumberFormat="1" applyFont="1" applyFill="1" applyBorder="1" applyAlignment="1">
      <alignment vertical="center"/>
      <protection/>
    </xf>
    <xf numFmtId="10" fontId="41" fillId="0" borderId="73" xfId="76" applyNumberFormat="1" applyFont="1" applyFill="1" applyBorder="1" applyAlignment="1">
      <alignment vertical="center"/>
      <protection/>
    </xf>
    <xf numFmtId="10" fontId="41" fillId="0" borderId="73" xfId="76" applyNumberFormat="1" applyFont="1" applyFill="1" applyBorder="1" applyAlignment="1">
      <alignment horizontal="right" vertical="center"/>
      <protection/>
    </xf>
    <xf numFmtId="0" fontId="41" fillId="0" borderId="0" xfId="76" applyFont="1" applyFill="1" applyAlignment="1">
      <alignment vertical="center"/>
      <protection/>
    </xf>
    <xf numFmtId="0" fontId="28" fillId="18" borderId="92" xfId="76" applyFont="1" applyFill="1" applyBorder="1">
      <alignment/>
      <protection/>
    </xf>
    <xf numFmtId="3" fontId="28" fillId="18" borderId="75" xfId="76" applyNumberFormat="1" applyFont="1" applyFill="1" applyBorder="1">
      <alignment/>
      <protection/>
    </xf>
    <xf numFmtId="3" fontId="28" fillId="18" borderId="139" xfId="76" applyNumberFormat="1" applyFont="1" applyFill="1" applyBorder="1">
      <alignment/>
      <protection/>
    </xf>
    <xf numFmtId="10" fontId="28" fillId="18" borderId="77" xfId="76" applyNumberFormat="1" applyFont="1" applyFill="1" applyBorder="1">
      <alignment/>
      <protection/>
    </xf>
    <xf numFmtId="10" fontId="28" fillId="18" borderId="77" xfId="76" applyNumberFormat="1" applyFont="1" applyFill="1" applyBorder="1" applyAlignment="1">
      <alignment horizontal="right"/>
      <protection/>
    </xf>
    <xf numFmtId="0" fontId="26" fillId="0" borderId="0" xfId="76" applyFont="1" applyFill="1">
      <alignment/>
      <protection/>
    </xf>
    <xf numFmtId="0" fontId="22" fillId="0" borderId="95" xfId="76" applyFont="1" applyFill="1" applyBorder="1">
      <alignment/>
      <protection/>
    </xf>
    <xf numFmtId="3" fontId="22" fillId="0" borderId="79" xfId="76" applyNumberFormat="1" applyFont="1" applyFill="1" applyBorder="1">
      <alignment/>
      <protection/>
    </xf>
    <xf numFmtId="3" fontId="22" fillId="0" borderId="114" xfId="76" applyNumberFormat="1" applyFont="1" applyFill="1" applyBorder="1">
      <alignment/>
      <protection/>
    </xf>
    <xf numFmtId="10" fontId="22" fillId="0" borderId="115" xfId="76" applyNumberFormat="1" applyFont="1" applyFill="1" applyBorder="1">
      <alignment/>
      <protection/>
    </xf>
    <xf numFmtId="10" fontId="22" fillId="0" borderId="115" xfId="76" applyNumberFormat="1" applyFont="1" applyFill="1" applyBorder="1" applyAlignment="1">
      <alignment horizontal="right"/>
      <protection/>
    </xf>
    <xf numFmtId="0" fontId="22" fillId="0" borderId="134" xfId="76" applyFont="1" applyFill="1" applyBorder="1">
      <alignment/>
      <protection/>
    </xf>
    <xf numFmtId="3" fontId="22" fillId="0" borderId="90" xfId="76" applyNumberFormat="1" applyFont="1" applyFill="1" applyBorder="1">
      <alignment/>
      <protection/>
    </xf>
    <xf numFmtId="3" fontId="22" fillId="0" borderId="130" xfId="76" applyNumberFormat="1" applyFont="1" applyFill="1" applyBorder="1">
      <alignment/>
      <protection/>
    </xf>
    <xf numFmtId="10" fontId="22" fillId="0" borderId="81" xfId="76" applyNumberFormat="1" applyFont="1" applyFill="1" applyBorder="1">
      <alignment/>
      <protection/>
    </xf>
    <xf numFmtId="10" fontId="22" fillId="0" borderId="81" xfId="76" applyNumberFormat="1" applyFont="1" applyFill="1" applyBorder="1" applyAlignment="1">
      <alignment horizontal="right"/>
      <protection/>
    </xf>
    <xf numFmtId="0" fontId="30" fillId="0" borderId="0" xfId="76" applyFont="1" applyFill="1">
      <alignment/>
      <protection/>
    </xf>
    <xf numFmtId="0" fontId="22" fillId="18" borderId="155" xfId="76" applyFont="1" applyFill="1" applyBorder="1">
      <alignment/>
      <protection/>
    </xf>
    <xf numFmtId="3" fontId="22" fillId="18" borderId="94" xfId="76" applyNumberFormat="1" applyFont="1" applyFill="1" applyBorder="1">
      <alignment/>
      <protection/>
    </xf>
    <xf numFmtId="3" fontId="22" fillId="18" borderId="93" xfId="76" applyNumberFormat="1" applyFont="1" applyFill="1" applyBorder="1">
      <alignment/>
      <protection/>
    </xf>
    <xf numFmtId="10" fontId="22" fillId="18" borderId="72" xfId="76" applyNumberFormat="1" applyFont="1" applyFill="1" applyBorder="1">
      <alignment/>
      <protection/>
    </xf>
    <xf numFmtId="10" fontId="22" fillId="18" borderId="72" xfId="76" applyNumberFormat="1" applyFont="1" applyFill="1" applyBorder="1" applyAlignment="1">
      <alignment horizontal="right"/>
      <protection/>
    </xf>
    <xf numFmtId="0" fontId="22" fillId="0" borderId="0" xfId="77" applyFont="1">
      <alignment/>
      <protection/>
    </xf>
    <xf numFmtId="37" fontId="51" fillId="2" borderId="68" xfId="53" applyFont="1" applyFill="1" applyBorder="1" applyAlignment="1">
      <alignment horizontal="center"/>
    </xf>
    <xf numFmtId="37" fontId="51" fillId="2" borderId="69" xfId="53" applyFont="1" applyFill="1" applyBorder="1" applyAlignment="1">
      <alignment horizontal="center"/>
    </xf>
    <xf numFmtId="0" fontId="24" fillId="7" borderId="68" xfId="77" applyFont="1" applyFill="1" applyBorder="1" applyAlignment="1">
      <alignment horizontal="center" vertical="center"/>
      <protection/>
    </xf>
    <xf numFmtId="0" fontId="24" fillId="7" borderId="70" xfId="77" applyFont="1" applyFill="1" applyBorder="1" applyAlignment="1">
      <alignment horizontal="center" vertical="center"/>
      <protection/>
    </xf>
    <xf numFmtId="0" fontId="24" fillId="7" borderId="69" xfId="77" applyFont="1" applyFill="1" applyBorder="1" applyAlignment="1">
      <alignment horizontal="center" vertical="center"/>
      <protection/>
    </xf>
    <xf numFmtId="1" fontId="30" fillId="7" borderId="50" xfId="77" applyNumberFormat="1" applyFont="1" applyFill="1" applyBorder="1" applyAlignment="1">
      <alignment horizontal="center" vertical="center" wrapText="1"/>
      <protection/>
    </xf>
    <xf numFmtId="0" fontId="26" fillId="7" borderId="68" xfId="77" applyFont="1" applyFill="1" applyBorder="1" applyAlignment="1">
      <alignment horizontal="center"/>
      <protection/>
    </xf>
    <xf numFmtId="0" fontId="26" fillId="7" borderId="70" xfId="77" applyFont="1" applyFill="1" applyBorder="1" applyAlignment="1">
      <alignment horizontal="center"/>
      <protection/>
    </xf>
    <xf numFmtId="0" fontId="26" fillId="7" borderId="69" xfId="77" applyFont="1" applyFill="1" applyBorder="1" applyAlignment="1">
      <alignment horizontal="center"/>
      <protection/>
    </xf>
    <xf numFmtId="0" fontId="28" fillId="0" borderId="0" xfId="77" applyFont="1">
      <alignment/>
      <protection/>
    </xf>
    <xf numFmtId="0" fontId="22" fillId="7" borderId="60" xfId="77" applyFont="1" applyFill="1" applyBorder="1" applyAlignment="1">
      <alignment vertical="center"/>
      <protection/>
    </xf>
    <xf numFmtId="49" fontId="30" fillId="7" borderId="71" xfId="77" applyNumberFormat="1" applyFont="1" applyFill="1" applyBorder="1" applyAlignment="1">
      <alignment horizontal="center" vertical="center" wrapText="1"/>
      <protection/>
    </xf>
    <xf numFmtId="1" fontId="30" fillId="7" borderId="93" xfId="77" applyNumberFormat="1" applyFont="1" applyFill="1" applyBorder="1" applyAlignment="1">
      <alignment horizontal="center" vertical="center" wrapText="1"/>
      <protection/>
    </xf>
    <xf numFmtId="1" fontId="30" fillId="7" borderId="72" xfId="77" applyNumberFormat="1" applyFont="1" applyFill="1" applyBorder="1" applyAlignment="1">
      <alignment horizontal="center" vertical="center" wrapText="1"/>
      <protection/>
    </xf>
    <xf numFmtId="1" fontId="22" fillId="0" borderId="0" xfId="77" applyNumberFormat="1" applyFont="1" applyAlignment="1">
      <alignment horizontal="center" vertical="center" wrapText="1"/>
      <protection/>
    </xf>
    <xf numFmtId="0" fontId="41" fillId="0" borderId="92" xfId="77" applyNumberFormat="1" applyFont="1" applyBorder="1">
      <alignment/>
      <protection/>
    </xf>
    <xf numFmtId="3" fontId="41" fillId="0" borderId="75" xfId="77" applyNumberFormat="1" applyFont="1" applyBorder="1">
      <alignment/>
      <protection/>
    </xf>
    <xf numFmtId="10" fontId="41" fillId="0" borderId="139" xfId="77" applyNumberFormat="1" applyFont="1" applyBorder="1">
      <alignment/>
      <protection/>
    </xf>
    <xf numFmtId="3" fontId="41" fillId="0" borderId="139" xfId="77" applyNumberFormat="1" applyFont="1" applyBorder="1">
      <alignment/>
      <protection/>
    </xf>
    <xf numFmtId="10" fontId="41" fillId="0" borderId="77" xfId="77" applyNumberFormat="1" applyFont="1" applyBorder="1">
      <alignment/>
      <protection/>
    </xf>
    <xf numFmtId="3" fontId="41" fillId="0" borderId="97" xfId="77" applyNumberFormat="1" applyFont="1" applyBorder="1">
      <alignment/>
      <protection/>
    </xf>
    <xf numFmtId="0" fontId="41" fillId="0" borderId="0" xfId="77" applyFont="1">
      <alignment/>
      <protection/>
    </xf>
    <xf numFmtId="0" fontId="28" fillId="18" borderId="95" xfId="77" applyNumberFormat="1" applyFont="1" applyFill="1" applyBorder="1">
      <alignment/>
      <protection/>
    </xf>
    <xf numFmtId="3" fontId="28" fillId="18" borderId="78" xfId="77" applyNumberFormat="1" applyFont="1" applyFill="1" applyBorder="1">
      <alignment/>
      <protection/>
    </xf>
    <xf numFmtId="10" fontId="28" fillId="18" borderId="114" xfId="77" applyNumberFormat="1" applyFont="1" applyFill="1" applyBorder="1">
      <alignment/>
      <protection/>
    </xf>
    <xf numFmtId="3" fontId="28" fillId="18" borderId="137" xfId="77" applyNumberFormat="1" applyFont="1" applyFill="1" applyBorder="1">
      <alignment/>
      <protection/>
    </xf>
    <xf numFmtId="10" fontId="28" fillId="18" borderId="115" xfId="77" applyNumberFormat="1" applyFont="1" applyFill="1" applyBorder="1">
      <alignment/>
      <protection/>
    </xf>
    <xf numFmtId="0" fontId="52" fillId="0" borderId="0" xfId="77" applyFont="1">
      <alignment/>
      <protection/>
    </xf>
    <xf numFmtId="3" fontId="52" fillId="0" borderId="0" xfId="77" applyNumberFormat="1" applyFont="1">
      <alignment/>
      <protection/>
    </xf>
    <xf numFmtId="0" fontId="22" fillId="0" borderId="95" xfId="77" applyNumberFormat="1" applyFont="1" applyBorder="1" quotePrefix="1">
      <alignment/>
      <protection/>
    </xf>
    <xf numFmtId="3" fontId="22" fillId="0" borderId="78" xfId="77" applyNumberFormat="1" applyFont="1" applyBorder="1">
      <alignment/>
      <protection/>
    </xf>
    <xf numFmtId="10" fontId="22" fillId="0" borderId="114" xfId="77" applyNumberFormat="1" applyFont="1" applyBorder="1">
      <alignment/>
      <protection/>
    </xf>
    <xf numFmtId="3" fontId="22" fillId="0" borderId="137" xfId="77" applyNumberFormat="1" applyFont="1" applyBorder="1" quotePrefix="1">
      <alignment/>
      <protection/>
    </xf>
    <xf numFmtId="10" fontId="22" fillId="0" borderId="115" xfId="77" applyNumberFormat="1" applyFont="1" applyBorder="1">
      <alignment/>
      <protection/>
    </xf>
    <xf numFmtId="3" fontId="22" fillId="0" borderId="137" xfId="77" applyNumberFormat="1" applyFont="1" applyBorder="1">
      <alignment/>
      <protection/>
    </xf>
    <xf numFmtId="10" fontId="22" fillId="0" borderId="0" xfId="77" applyNumberFormat="1" applyFont="1" applyFill="1" applyBorder="1">
      <alignment/>
      <protection/>
    </xf>
    <xf numFmtId="0" fontId="28" fillId="18" borderId="92" xfId="77" applyNumberFormat="1" applyFont="1" applyFill="1" applyBorder="1">
      <alignment/>
      <protection/>
    </xf>
    <xf numFmtId="3" fontId="28" fillId="18" borderId="74" xfId="77" applyNumberFormat="1" applyFont="1" applyFill="1" applyBorder="1">
      <alignment/>
      <protection/>
    </xf>
    <xf numFmtId="10" fontId="28" fillId="18" borderId="76" xfId="77" applyNumberFormat="1" applyFont="1" applyFill="1" applyBorder="1">
      <alignment/>
      <protection/>
    </xf>
    <xf numFmtId="3" fontId="28" fillId="18" borderId="139" xfId="77" applyNumberFormat="1" applyFont="1" applyFill="1" applyBorder="1">
      <alignment/>
      <protection/>
    </xf>
    <xf numFmtId="10" fontId="28" fillId="18" borderId="77" xfId="77" applyNumberFormat="1" applyFont="1" applyFill="1" applyBorder="1">
      <alignment/>
      <protection/>
    </xf>
    <xf numFmtId="10" fontId="28" fillId="18" borderId="139" xfId="77" applyNumberFormat="1" applyFont="1" applyFill="1" applyBorder="1">
      <alignment/>
      <protection/>
    </xf>
    <xf numFmtId="3" fontId="28" fillId="18" borderId="96" xfId="77" applyNumberFormat="1" applyFont="1" applyFill="1" applyBorder="1">
      <alignment/>
      <protection/>
    </xf>
    <xf numFmtId="10" fontId="28" fillId="0" borderId="0" xfId="77" applyNumberFormat="1" applyFont="1" applyFill="1" applyBorder="1">
      <alignment/>
      <protection/>
    </xf>
    <xf numFmtId="0" fontId="22" fillId="0" borderId="134" xfId="77" applyNumberFormat="1" applyFont="1" applyBorder="1" quotePrefix="1">
      <alignment/>
      <protection/>
    </xf>
    <xf numFmtId="3" fontId="22" fillId="0" borderId="89" xfId="77" applyNumberFormat="1" applyFont="1" applyBorder="1">
      <alignment/>
      <protection/>
    </xf>
    <xf numFmtId="3" fontId="22" fillId="0" borderId="135" xfId="77" applyNumberFormat="1" applyFont="1" applyBorder="1" quotePrefix="1">
      <alignment/>
      <protection/>
    </xf>
    <xf numFmtId="3" fontId="22" fillId="0" borderId="135" xfId="77" applyNumberFormat="1" applyFont="1" applyBorder="1">
      <alignment/>
      <protection/>
    </xf>
    <xf numFmtId="10" fontId="22" fillId="0" borderId="81" xfId="77" applyNumberFormat="1" applyFont="1" applyBorder="1">
      <alignment/>
      <protection/>
    </xf>
    <xf numFmtId="3" fontId="28" fillId="18" borderId="96" xfId="77" applyNumberFormat="1" applyFont="1" applyFill="1" applyBorder="1" quotePrefix="1">
      <alignment/>
      <protection/>
    </xf>
    <xf numFmtId="3" fontId="22" fillId="0" borderId="114" xfId="77" applyNumberFormat="1" applyFont="1" applyBorder="1">
      <alignment/>
      <protection/>
    </xf>
    <xf numFmtId="0" fontId="22" fillId="18" borderId="68" xfId="77" applyNumberFormat="1" applyFont="1" applyFill="1" applyBorder="1">
      <alignment/>
      <protection/>
    </xf>
    <xf numFmtId="3" fontId="22" fillId="18" borderId="94" xfId="77" applyNumberFormat="1" applyFont="1" applyFill="1" applyBorder="1">
      <alignment/>
      <protection/>
    </xf>
    <xf numFmtId="10" fontId="22" fillId="18" borderId="93" xfId="77" applyNumberFormat="1" applyFont="1" applyFill="1" applyBorder="1">
      <alignment/>
      <protection/>
    </xf>
    <xf numFmtId="3" fontId="22" fillId="18" borderId="93" xfId="77" applyNumberFormat="1" applyFont="1" applyFill="1" applyBorder="1" quotePrefix="1">
      <alignment/>
      <protection/>
    </xf>
    <xf numFmtId="10" fontId="22" fillId="18" borderId="72" xfId="77" applyNumberFormat="1" applyFont="1" applyFill="1" applyBorder="1" applyAlignment="1">
      <alignment horizontal="right"/>
      <protection/>
    </xf>
    <xf numFmtId="0" fontId="22" fillId="0" borderId="0" xfId="78" applyFont="1" applyFill="1">
      <alignment/>
      <protection/>
    </xf>
    <xf numFmtId="37" fontId="51" fillId="2" borderId="68" xfId="54" applyFont="1" applyFill="1" applyBorder="1" applyAlignment="1">
      <alignment horizontal="center"/>
    </xf>
    <xf numFmtId="37" fontId="51" fillId="2" borderId="69" xfId="54" applyFont="1" applyFill="1" applyBorder="1" applyAlignment="1">
      <alignment horizontal="center"/>
    </xf>
    <xf numFmtId="0" fontId="24" fillId="7" borderId="91" xfId="78" applyFont="1" applyFill="1" applyBorder="1" applyAlignment="1">
      <alignment horizontal="center" vertical="center"/>
      <protection/>
    </xf>
    <xf numFmtId="0" fontId="24" fillId="7" borderId="49" xfId="78" applyFont="1" applyFill="1" applyBorder="1" applyAlignment="1">
      <alignment horizontal="center" vertical="center"/>
      <protection/>
    </xf>
    <xf numFmtId="0" fontId="24" fillId="7" borderId="29" xfId="78" applyFont="1" applyFill="1" applyBorder="1" applyAlignment="1">
      <alignment horizontal="center" vertical="center"/>
      <protection/>
    </xf>
    <xf numFmtId="1" fontId="27" fillId="7" borderId="92" xfId="78" applyNumberFormat="1" applyFont="1" applyFill="1" applyBorder="1" applyAlignment="1">
      <alignment horizontal="center" vertical="center" wrapText="1"/>
      <protection/>
    </xf>
    <xf numFmtId="0" fontId="30" fillId="7" borderId="94" xfId="78" applyFont="1" applyFill="1" applyBorder="1" applyAlignment="1">
      <alignment horizontal="center"/>
      <protection/>
    </xf>
    <xf numFmtId="0" fontId="30" fillId="7" borderId="93" xfId="78" applyFont="1" applyFill="1" applyBorder="1" applyAlignment="1">
      <alignment horizontal="center"/>
      <protection/>
    </xf>
    <xf numFmtId="0" fontId="30" fillId="7" borderId="72" xfId="78" applyFont="1" applyFill="1" applyBorder="1" applyAlignment="1">
      <alignment horizontal="center"/>
      <protection/>
    </xf>
    <xf numFmtId="0" fontId="29" fillId="7" borderId="95" xfId="78" applyFont="1" applyFill="1" applyBorder="1" applyAlignment="1">
      <alignment vertical="center"/>
      <protection/>
    </xf>
    <xf numFmtId="49" fontId="26" fillId="7" borderId="75" xfId="78" applyNumberFormat="1" applyFont="1" applyFill="1" applyBorder="1" applyAlignment="1">
      <alignment horizontal="center" vertical="center" wrapText="1"/>
      <protection/>
    </xf>
    <xf numFmtId="49" fontId="26" fillId="7" borderId="139" xfId="78" applyNumberFormat="1" applyFont="1" applyFill="1" applyBorder="1" applyAlignment="1">
      <alignment horizontal="center" vertical="center" wrapText="1"/>
      <protection/>
    </xf>
    <xf numFmtId="1" fontId="30" fillId="7" borderId="77" xfId="78" applyNumberFormat="1" applyFont="1" applyFill="1" applyBorder="1" applyAlignment="1">
      <alignment horizontal="center" vertical="center" wrapText="1"/>
      <protection/>
    </xf>
    <xf numFmtId="1" fontId="30" fillId="7" borderId="80" xfId="78" applyNumberFormat="1" applyFont="1" applyFill="1" applyBorder="1" applyAlignment="1">
      <alignment horizontal="center" vertical="center" wrapText="1"/>
      <protection/>
    </xf>
    <xf numFmtId="1" fontId="26" fillId="7" borderId="75" xfId="78" applyNumberFormat="1" applyFont="1" applyFill="1" applyBorder="1" applyAlignment="1">
      <alignment horizontal="center" vertical="center" wrapText="1"/>
      <protection/>
    </xf>
    <xf numFmtId="1" fontId="26" fillId="7" borderId="139" xfId="78" applyNumberFormat="1" applyFont="1" applyFill="1" applyBorder="1" applyAlignment="1">
      <alignment horizontal="center" vertical="center" wrapText="1"/>
      <protection/>
    </xf>
    <xf numFmtId="1" fontId="28" fillId="0" borderId="0" xfId="78" applyNumberFormat="1" applyFont="1" applyFill="1" applyAlignment="1">
      <alignment horizontal="center" vertical="center" wrapText="1"/>
      <protection/>
    </xf>
    <xf numFmtId="0" fontId="29" fillId="7" borderId="116" xfId="78" applyFont="1" applyFill="1" applyBorder="1" applyAlignment="1">
      <alignment vertical="center"/>
      <protection/>
    </xf>
    <xf numFmtId="49" fontId="30" fillId="7" borderId="83" xfId="78" applyNumberFormat="1" applyFont="1" applyFill="1" applyBorder="1" applyAlignment="1">
      <alignment horizontal="center" vertical="center" wrapText="1"/>
      <protection/>
    </xf>
    <xf numFmtId="49" fontId="30" fillId="7" borderId="100" xfId="78" applyNumberFormat="1" applyFont="1" applyFill="1" applyBorder="1" applyAlignment="1">
      <alignment horizontal="center" vertical="center" wrapText="1"/>
      <protection/>
    </xf>
    <xf numFmtId="0" fontId="22" fillId="7" borderId="104" xfId="78" applyFont="1" applyFill="1" applyBorder="1" applyAlignment="1">
      <alignment horizontal="center" vertical="center" wrapText="1"/>
      <protection/>
    </xf>
    <xf numFmtId="0" fontId="22" fillId="7" borderId="141" xfId="78" applyFont="1" applyFill="1" applyBorder="1" applyAlignment="1">
      <alignment horizontal="center" vertical="center" wrapText="1"/>
      <protection/>
    </xf>
    <xf numFmtId="1" fontId="22" fillId="0" borderId="0" xfId="78" applyNumberFormat="1" applyFont="1" applyFill="1" applyAlignment="1">
      <alignment horizontal="center" vertical="center" wrapText="1"/>
      <protection/>
    </xf>
    <xf numFmtId="0" fontId="42" fillId="0" borderId="50" xfId="78" applyNumberFormat="1" applyFont="1" applyFill="1" applyBorder="1">
      <alignment/>
      <protection/>
    </xf>
    <xf numFmtId="3" fontId="42" fillId="0" borderId="140" xfId="78" applyNumberFormat="1" applyFont="1" applyFill="1" applyBorder="1">
      <alignment/>
      <protection/>
    </xf>
    <xf numFmtId="3" fontId="42" fillId="0" borderId="30" xfId="78" applyNumberFormat="1" applyFont="1" applyFill="1" applyBorder="1">
      <alignment/>
      <protection/>
    </xf>
    <xf numFmtId="3" fontId="42" fillId="0" borderId="28" xfId="78" applyNumberFormat="1" applyFont="1" applyFill="1" applyBorder="1">
      <alignment/>
      <protection/>
    </xf>
    <xf numFmtId="10" fontId="42" fillId="0" borderId="73" xfId="78" applyNumberFormat="1" applyFont="1" applyFill="1" applyBorder="1">
      <alignment/>
      <protection/>
    </xf>
    <xf numFmtId="10" fontId="42" fillId="0" borderId="73" xfId="78" applyNumberFormat="1" applyFont="1" applyFill="1" applyBorder="1" applyAlignment="1">
      <alignment horizontal="right"/>
      <protection/>
    </xf>
    <xf numFmtId="0" fontId="42" fillId="0" borderId="0" xfId="78" applyFont="1" applyFill="1">
      <alignment/>
      <protection/>
    </xf>
    <xf numFmtId="0" fontId="28" fillId="18" borderId="92" xfId="78" applyFont="1" applyFill="1" applyBorder="1">
      <alignment/>
      <protection/>
    </xf>
    <xf numFmtId="3" fontId="28" fillId="18" borderId="75" xfId="78" applyNumberFormat="1" applyFont="1" applyFill="1" applyBorder="1">
      <alignment/>
      <protection/>
    </xf>
    <xf numFmtId="3" fontId="28" fillId="18" borderId="139" xfId="78" applyNumberFormat="1" applyFont="1" applyFill="1" applyBorder="1">
      <alignment/>
      <protection/>
    </xf>
    <xf numFmtId="10" fontId="28" fillId="18" borderId="77" xfId="78" applyNumberFormat="1" applyFont="1" applyFill="1" applyBorder="1">
      <alignment/>
      <protection/>
    </xf>
    <xf numFmtId="10" fontId="28" fillId="18" borderId="77" xfId="78" applyNumberFormat="1" applyFont="1" applyFill="1" applyBorder="1" applyAlignment="1">
      <alignment horizontal="right"/>
      <protection/>
    </xf>
    <xf numFmtId="0" fontId="26" fillId="0" borderId="0" xfId="78" applyFont="1" applyFill="1">
      <alignment/>
      <protection/>
    </xf>
    <xf numFmtId="0" fontId="22" fillId="0" borderId="95" xfId="78" applyFont="1" applyFill="1" applyBorder="1">
      <alignment/>
      <protection/>
    </xf>
    <xf numFmtId="3" fontId="22" fillId="0" borderId="79" xfId="78" applyNumberFormat="1" applyFont="1" applyFill="1" applyBorder="1">
      <alignment/>
      <protection/>
    </xf>
    <xf numFmtId="3" fontId="22" fillId="0" borderId="114" xfId="78" applyNumberFormat="1" applyFont="1" applyFill="1" applyBorder="1">
      <alignment/>
      <protection/>
    </xf>
    <xf numFmtId="10" fontId="22" fillId="0" borderId="115" xfId="78" applyNumberFormat="1" applyFont="1" applyFill="1" applyBorder="1">
      <alignment/>
      <protection/>
    </xf>
    <xf numFmtId="10" fontId="22" fillId="0" borderId="115" xfId="78" applyNumberFormat="1" applyFont="1" applyFill="1" applyBorder="1" applyAlignment="1">
      <alignment horizontal="right"/>
      <protection/>
    </xf>
    <xf numFmtId="0" fontId="22" fillId="0" borderId="116" xfId="78" applyFont="1" applyFill="1" applyBorder="1">
      <alignment/>
      <protection/>
    </xf>
    <xf numFmtId="3" fontId="22" fillId="0" borderId="83" xfId="78" applyNumberFormat="1" applyFont="1" applyFill="1" applyBorder="1">
      <alignment/>
      <protection/>
    </xf>
    <xf numFmtId="3" fontId="22" fillId="0" borderId="100" xfId="78" applyNumberFormat="1" applyFont="1" applyFill="1" applyBorder="1">
      <alignment/>
      <protection/>
    </xf>
    <xf numFmtId="10" fontId="22" fillId="0" borderId="104" xfId="78" applyNumberFormat="1" applyFont="1" applyFill="1" applyBorder="1">
      <alignment/>
      <protection/>
    </xf>
    <xf numFmtId="0" fontId="22" fillId="0" borderId="134" xfId="78" applyFont="1" applyFill="1" applyBorder="1">
      <alignment/>
      <protection/>
    </xf>
    <xf numFmtId="3" fontId="22" fillId="0" borderId="90" xfId="78" applyNumberFormat="1" applyFont="1" applyFill="1" applyBorder="1">
      <alignment/>
      <protection/>
    </xf>
    <xf numFmtId="3" fontId="22" fillId="0" borderId="130" xfId="78" applyNumberFormat="1" applyFont="1" applyFill="1" applyBorder="1">
      <alignment/>
      <protection/>
    </xf>
    <xf numFmtId="10" fontId="22" fillId="0" borderId="81" xfId="78" applyNumberFormat="1" applyFont="1" applyFill="1" applyBorder="1">
      <alignment/>
      <protection/>
    </xf>
    <xf numFmtId="10" fontId="22" fillId="0" borderId="81" xfId="78" applyNumberFormat="1" applyFont="1" applyFill="1" applyBorder="1" applyAlignment="1">
      <alignment horizontal="right"/>
      <protection/>
    </xf>
    <xf numFmtId="0" fontId="28" fillId="18" borderId="134" xfId="78" applyFont="1" applyFill="1" applyBorder="1">
      <alignment/>
      <protection/>
    </xf>
    <xf numFmtId="3" fontId="28" fillId="18" borderId="90" xfId="78" applyNumberFormat="1" applyFont="1" applyFill="1" applyBorder="1">
      <alignment/>
      <protection/>
    </xf>
    <xf numFmtId="3" fontId="28" fillId="18" borderId="130" xfId="78" applyNumberFormat="1" applyFont="1" applyFill="1" applyBorder="1">
      <alignment/>
      <protection/>
    </xf>
    <xf numFmtId="10" fontId="28" fillId="18" borderId="81" xfId="78" applyNumberFormat="1" applyFont="1" applyFill="1" applyBorder="1">
      <alignment/>
      <protection/>
    </xf>
    <xf numFmtId="10" fontId="28" fillId="18" borderId="81" xfId="78" applyNumberFormat="1" applyFont="1" applyFill="1" applyBorder="1" applyAlignment="1">
      <alignment horizontal="right"/>
      <protection/>
    </xf>
    <xf numFmtId="10" fontId="28" fillId="18" borderId="115" xfId="78" applyNumberFormat="1" applyFont="1" applyFill="1" applyBorder="1" applyAlignment="1">
      <alignment horizontal="right"/>
      <protection/>
    </xf>
    <xf numFmtId="0" fontId="30" fillId="0" borderId="0" xfId="78" applyFont="1" applyFill="1">
      <alignment/>
      <protection/>
    </xf>
    <xf numFmtId="0" fontId="22" fillId="18" borderId="155" xfId="78" applyFont="1" applyFill="1" applyBorder="1">
      <alignment/>
      <protection/>
    </xf>
    <xf numFmtId="3" fontId="22" fillId="18" borderId="94" xfId="78" applyNumberFormat="1" applyFont="1" applyFill="1" applyBorder="1">
      <alignment/>
      <protection/>
    </xf>
    <xf numFmtId="3" fontId="22" fillId="18" borderId="93" xfId="78" applyNumberFormat="1" applyFont="1" applyFill="1" applyBorder="1">
      <alignment/>
      <protection/>
    </xf>
    <xf numFmtId="10" fontId="22" fillId="18" borderId="72" xfId="78" applyNumberFormat="1" applyFont="1" applyFill="1" applyBorder="1">
      <alignment/>
      <protection/>
    </xf>
    <xf numFmtId="10" fontId="22" fillId="18" borderId="72" xfId="78" applyNumberFormat="1" applyFont="1" applyFill="1" applyBorder="1" applyAlignment="1">
      <alignment horizontal="right"/>
      <protection/>
    </xf>
    <xf numFmtId="0" fontId="22" fillId="0" borderId="0" xfId="79" applyFont="1" applyFill="1">
      <alignment/>
      <protection/>
    </xf>
    <xf numFmtId="37" fontId="51" fillId="2" borderId="68" xfId="55" applyFont="1" applyFill="1" applyBorder="1" applyAlignment="1">
      <alignment horizontal="center"/>
    </xf>
    <xf numFmtId="37" fontId="51" fillId="2" borderId="69" xfId="55" applyFont="1" applyFill="1" applyBorder="1" applyAlignment="1">
      <alignment horizontal="center"/>
    </xf>
    <xf numFmtId="0" fontId="24" fillId="7" borderId="91" xfId="79" applyFont="1" applyFill="1" applyBorder="1" applyAlignment="1">
      <alignment horizontal="center" vertical="center"/>
      <protection/>
    </xf>
    <xf numFmtId="0" fontId="24" fillId="7" borderId="49" xfId="79" applyFont="1" applyFill="1" applyBorder="1" applyAlignment="1">
      <alignment horizontal="center" vertical="center"/>
      <protection/>
    </xf>
    <xf numFmtId="0" fontId="24" fillId="7" borderId="29" xfId="79" applyFont="1" applyFill="1" applyBorder="1" applyAlignment="1">
      <alignment horizontal="center" vertical="center"/>
      <protection/>
    </xf>
    <xf numFmtId="1" fontId="27" fillId="7" borderId="92" xfId="79" applyNumberFormat="1" applyFont="1" applyFill="1" applyBorder="1" applyAlignment="1">
      <alignment horizontal="center" vertical="center" wrapText="1"/>
      <protection/>
    </xf>
    <xf numFmtId="0" fontId="30" fillId="7" borderId="94" xfId="79" applyFont="1" applyFill="1" applyBorder="1" applyAlignment="1">
      <alignment horizontal="center"/>
      <protection/>
    </xf>
    <xf numFmtId="0" fontId="30" fillId="7" borderId="93" xfId="79" applyFont="1" applyFill="1" applyBorder="1" applyAlignment="1">
      <alignment horizontal="center"/>
      <protection/>
    </xf>
    <xf numFmtId="0" fontId="30" fillId="7" borderId="72" xfId="79" applyFont="1" applyFill="1" applyBorder="1" applyAlignment="1">
      <alignment horizontal="center"/>
      <protection/>
    </xf>
    <xf numFmtId="0" fontId="29" fillId="7" borderId="95" xfId="79" applyFont="1" applyFill="1" applyBorder="1" applyAlignment="1">
      <alignment vertical="center"/>
      <protection/>
    </xf>
    <xf numFmtId="49" fontId="26" fillId="7" borderId="75" xfId="79" applyNumberFormat="1" applyFont="1" applyFill="1" applyBorder="1" applyAlignment="1">
      <alignment horizontal="center" vertical="center" wrapText="1"/>
      <protection/>
    </xf>
    <xf numFmtId="49" fontId="26" fillId="7" borderId="139" xfId="79" applyNumberFormat="1" applyFont="1" applyFill="1" applyBorder="1" applyAlignment="1">
      <alignment horizontal="center" vertical="center" wrapText="1"/>
      <protection/>
    </xf>
    <xf numFmtId="1" fontId="30" fillId="7" borderId="77" xfId="79" applyNumberFormat="1" applyFont="1" applyFill="1" applyBorder="1" applyAlignment="1">
      <alignment horizontal="center" vertical="center" wrapText="1"/>
      <protection/>
    </xf>
    <xf numFmtId="1" fontId="30" fillId="7" borderId="80" xfId="79" applyNumberFormat="1" applyFont="1" applyFill="1" applyBorder="1" applyAlignment="1">
      <alignment horizontal="center" vertical="center" wrapText="1"/>
      <protection/>
    </xf>
    <xf numFmtId="1" fontId="26" fillId="7" borderId="75" xfId="79" applyNumberFormat="1" applyFont="1" applyFill="1" applyBorder="1" applyAlignment="1">
      <alignment horizontal="center" vertical="center" wrapText="1"/>
      <protection/>
    </xf>
    <xf numFmtId="1" fontId="26" fillId="7" borderId="139" xfId="79" applyNumberFormat="1" applyFont="1" applyFill="1" applyBorder="1" applyAlignment="1">
      <alignment horizontal="center" vertical="center" wrapText="1"/>
      <protection/>
    </xf>
    <xf numFmtId="1" fontId="28" fillId="0" borderId="0" xfId="79" applyNumberFormat="1" applyFont="1" applyFill="1" applyAlignment="1">
      <alignment horizontal="center" vertical="center" wrapText="1"/>
      <protection/>
    </xf>
    <xf numFmtId="0" fontId="29" fillId="7" borderId="116" xfId="79" applyFont="1" applyFill="1" applyBorder="1" applyAlignment="1">
      <alignment vertical="center"/>
      <protection/>
    </xf>
    <xf numFmtId="49" fontId="30" fillId="7" borderId="83" xfId="79" applyNumberFormat="1" applyFont="1" applyFill="1" applyBorder="1" applyAlignment="1">
      <alignment horizontal="center" vertical="center" wrapText="1"/>
      <protection/>
    </xf>
    <xf numFmtId="49" fontId="30" fillId="7" borderId="100" xfId="79" applyNumberFormat="1" applyFont="1" applyFill="1" applyBorder="1" applyAlignment="1">
      <alignment horizontal="center" vertical="center" wrapText="1"/>
      <protection/>
    </xf>
    <xf numFmtId="0" fontId="22" fillId="7" borderId="104" xfId="79" applyFont="1" applyFill="1" applyBorder="1" applyAlignment="1">
      <alignment horizontal="center" vertical="center" wrapText="1"/>
      <protection/>
    </xf>
    <xf numFmtId="0" fontId="22" fillId="7" borderId="141" xfId="79" applyFont="1" applyFill="1" applyBorder="1" applyAlignment="1">
      <alignment horizontal="center" vertical="center" wrapText="1"/>
      <protection/>
    </xf>
    <xf numFmtId="1" fontId="22" fillId="0" borderId="0" xfId="79" applyNumberFormat="1" applyFont="1" applyFill="1" applyAlignment="1">
      <alignment horizontal="center" vertical="center" wrapText="1"/>
      <protection/>
    </xf>
    <xf numFmtId="0" fontId="42" fillId="0" borderId="50" xfId="79" applyNumberFormat="1" applyFont="1" applyFill="1" applyBorder="1">
      <alignment/>
      <protection/>
    </xf>
    <xf numFmtId="3" fontId="42" fillId="0" borderId="140" xfId="79" applyNumberFormat="1" applyFont="1" applyFill="1" applyBorder="1">
      <alignment/>
      <protection/>
    </xf>
    <xf numFmtId="3" fontId="42" fillId="0" borderId="30" xfId="79" applyNumberFormat="1" applyFont="1" applyFill="1" applyBorder="1">
      <alignment/>
      <protection/>
    </xf>
    <xf numFmtId="3" fontId="42" fillId="0" borderId="28" xfId="79" applyNumberFormat="1" applyFont="1" applyFill="1" applyBorder="1">
      <alignment/>
      <protection/>
    </xf>
    <xf numFmtId="10" fontId="42" fillId="0" borderId="73" xfId="79" applyNumberFormat="1" applyFont="1" applyFill="1" applyBorder="1">
      <alignment/>
      <protection/>
    </xf>
    <xf numFmtId="10" fontId="42" fillId="0" borderId="73" xfId="79" applyNumberFormat="1" applyFont="1" applyFill="1" applyBorder="1" applyAlignment="1">
      <alignment horizontal="right"/>
      <protection/>
    </xf>
    <xf numFmtId="0" fontId="42" fillId="0" borderId="0" xfId="79" applyFont="1" applyFill="1">
      <alignment/>
      <protection/>
    </xf>
    <xf numFmtId="0" fontId="28" fillId="18" borderId="92" xfId="79" applyFont="1" applyFill="1" applyBorder="1">
      <alignment/>
      <protection/>
    </xf>
    <xf numFmtId="3" fontId="28" fillId="18" borderId="75" xfId="79" applyNumberFormat="1" applyFont="1" applyFill="1" applyBorder="1">
      <alignment/>
      <protection/>
    </xf>
    <xf numFmtId="3" fontId="28" fillId="18" borderId="139" xfId="79" applyNumberFormat="1" applyFont="1" applyFill="1" applyBorder="1">
      <alignment/>
      <protection/>
    </xf>
    <xf numFmtId="10" fontId="28" fillId="18" borderId="77" xfId="79" applyNumberFormat="1" applyFont="1" applyFill="1" applyBorder="1">
      <alignment/>
      <protection/>
    </xf>
    <xf numFmtId="10" fontId="28" fillId="18" borderId="77" xfId="79" applyNumberFormat="1" applyFont="1" applyFill="1" applyBorder="1" applyAlignment="1">
      <alignment horizontal="right"/>
      <protection/>
    </xf>
    <xf numFmtId="0" fontId="26" fillId="0" borderId="0" xfId="79" applyFont="1" applyFill="1">
      <alignment/>
      <protection/>
    </xf>
    <xf numFmtId="0" fontId="22" fillId="0" borderId="95" xfId="79" applyFont="1" applyFill="1" applyBorder="1">
      <alignment/>
      <protection/>
    </xf>
    <xf numFmtId="3" fontId="22" fillId="0" borderId="79" xfId="79" applyNumberFormat="1" applyFont="1" applyFill="1" applyBorder="1">
      <alignment/>
      <protection/>
    </xf>
    <xf numFmtId="3" fontId="22" fillId="0" borderId="114" xfId="79" applyNumberFormat="1" applyFont="1" applyFill="1" applyBorder="1">
      <alignment/>
      <protection/>
    </xf>
    <xf numFmtId="10" fontId="22" fillId="0" borderId="115" xfId="79" applyNumberFormat="1" applyFont="1" applyFill="1" applyBorder="1">
      <alignment/>
      <protection/>
    </xf>
    <xf numFmtId="10" fontId="22" fillId="0" borderId="115" xfId="79" applyNumberFormat="1" applyFont="1" applyFill="1" applyBorder="1" applyAlignment="1">
      <alignment horizontal="right"/>
      <protection/>
    </xf>
    <xf numFmtId="0" fontId="22" fillId="0" borderId="134" xfId="79" applyFont="1" applyFill="1" applyBorder="1">
      <alignment/>
      <protection/>
    </xf>
    <xf numFmtId="3" fontId="22" fillId="0" borderId="90" xfId="79" applyNumberFormat="1" applyFont="1" applyFill="1" applyBorder="1">
      <alignment/>
      <protection/>
    </xf>
    <xf numFmtId="3" fontId="22" fillId="0" borderId="130" xfId="79" applyNumberFormat="1" applyFont="1" applyFill="1" applyBorder="1">
      <alignment/>
      <protection/>
    </xf>
    <xf numFmtId="10" fontId="22" fillId="0" borderId="81" xfId="79" applyNumberFormat="1" applyFont="1" applyFill="1" applyBorder="1">
      <alignment/>
      <protection/>
    </xf>
    <xf numFmtId="10" fontId="22" fillId="0" borderId="81" xfId="79" applyNumberFormat="1" applyFont="1" applyFill="1" applyBorder="1" applyAlignment="1">
      <alignment horizontal="right"/>
      <protection/>
    </xf>
    <xf numFmtId="0" fontId="28" fillId="18" borderId="134" xfId="79" applyFont="1" applyFill="1" applyBorder="1">
      <alignment/>
      <protection/>
    </xf>
    <xf numFmtId="3" fontId="28" fillId="18" borderId="90" xfId="79" applyNumberFormat="1" applyFont="1" applyFill="1" applyBorder="1">
      <alignment/>
      <protection/>
    </xf>
    <xf numFmtId="3" fontId="28" fillId="18" borderId="130" xfId="79" applyNumberFormat="1" applyFont="1" applyFill="1" applyBorder="1">
      <alignment/>
      <protection/>
    </xf>
    <xf numFmtId="10" fontId="28" fillId="18" borderId="81" xfId="79" applyNumberFormat="1" applyFont="1" applyFill="1" applyBorder="1">
      <alignment/>
      <protection/>
    </xf>
    <xf numFmtId="10" fontId="28" fillId="18" borderId="81" xfId="79" applyNumberFormat="1" applyFont="1" applyFill="1" applyBorder="1" applyAlignment="1">
      <alignment horizontal="right"/>
      <protection/>
    </xf>
    <xf numFmtId="10" fontId="28" fillId="18" borderId="115" xfId="79" applyNumberFormat="1" applyFont="1" applyFill="1" applyBorder="1" applyAlignment="1">
      <alignment horizontal="right"/>
      <protection/>
    </xf>
    <xf numFmtId="0" fontId="30" fillId="0" borderId="0" xfId="79" applyFont="1" applyFill="1">
      <alignment/>
      <protection/>
    </xf>
    <xf numFmtId="0" fontId="22" fillId="18" borderId="155" xfId="79" applyFont="1" applyFill="1" applyBorder="1">
      <alignment/>
      <protection/>
    </xf>
    <xf numFmtId="3" fontId="22" fillId="18" borderId="94" xfId="79" applyNumberFormat="1" applyFont="1" applyFill="1" applyBorder="1">
      <alignment/>
      <protection/>
    </xf>
    <xf numFmtId="3" fontId="22" fillId="18" borderId="93" xfId="79" applyNumberFormat="1" applyFont="1" applyFill="1" applyBorder="1">
      <alignment/>
      <protection/>
    </xf>
    <xf numFmtId="10" fontId="22" fillId="18" borderId="72" xfId="79" applyNumberFormat="1" applyFont="1" applyFill="1" applyBorder="1">
      <alignment/>
      <protection/>
    </xf>
    <xf numFmtId="10" fontId="22" fillId="18" borderId="72" xfId="79" applyNumberFormat="1" applyFont="1" applyFill="1" applyBorder="1" applyAlignment="1">
      <alignment horizontal="right"/>
      <protection/>
    </xf>
    <xf numFmtId="0" fontId="22" fillId="0" borderId="0" xfId="65" applyFont="1" applyFill="1">
      <alignment/>
      <protection/>
    </xf>
    <xf numFmtId="37" fontId="51" fillId="2" borderId="68" xfId="47" applyFont="1" applyFill="1" applyBorder="1" applyAlignment="1">
      <alignment horizontal="center"/>
    </xf>
    <xf numFmtId="37" fontId="51" fillId="2" borderId="69" xfId="47" applyFont="1" applyFill="1" applyBorder="1" applyAlignment="1">
      <alignment horizontal="center"/>
    </xf>
    <xf numFmtId="0" fontId="24" fillId="7" borderId="91" xfId="65" applyFont="1" applyFill="1" applyBorder="1" applyAlignment="1">
      <alignment horizontal="center" vertical="center"/>
      <protection/>
    </xf>
    <xf numFmtId="0" fontId="24" fillId="7" borderId="49" xfId="65" applyFont="1" applyFill="1" applyBorder="1" applyAlignment="1">
      <alignment horizontal="center" vertical="center"/>
      <protection/>
    </xf>
    <xf numFmtId="0" fontId="24" fillId="7" borderId="29" xfId="65" applyFont="1" applyFill="1" applyBorder="1" applyAlignment="1">
      <alignment horizontal="center" vertical="center"/>
      <protection/>
    </xf>
    <xf numFmtId="1" fontId="27" fillId="7" borderId="92" xfId="65" applyNumberFormat="1" applyFont="1" applyFill="1" applyBorder="1" applyAlignment="1">
      <alignment horizontal="center" vertical="center" wrapText="1"/>
      <protection/>
    </xf>
    <xf numFmtId="0" fontId="30" fillId="7" borderId="94" xfId="65" applyFont="1" applyFill="1" applyBorder="1" applyAlignment="1">
      <alignment horizontal="center"/>
      <protection/>
    </xf>
    <xf numFmtId="0" fontId="30" fillId="7" borderId="93" xfId="65" applyFont="1" applyFill="1" applyBorder="1" applyAlignment="1">
      <alignment horizontal="center"/>
      <protection/>
    </xf>
    <xf numFmtId="0" fontId="30" fillId="7" borderId="72" xfId="65" applyFont="1" applyFill="1" applyBorder="1" applyAlignment="1">
      <alignment horizontal="center"/>
      <protection/>
    </xf>
    <xf numFmtId="0" fontId="29" fillId="7" borderId="95" xfId="65" applyFont="1" applyFill="1" applyBorder="1" applyAlignment="1">
      <alignment vertical="center"/>
      <protection/>
    </xf>
    <xf numFmtId="49" fontId="30" fillId="7" borderId="75" xfId="65" applyNumberFormat="1" applyFont="1" applyFill="1" applyBorder="1" applyAlignment="1">
      <alignment horizontal="center" vertical="center" wrapText="1"/>
      <protection/>
    </xf>
    <xf numFmtId="49" fontId="30" fillId="7" borderId="139" xfId="65" applyNumberFormat="1" applyFont="1" applyFill="1" applyBorder="1" applyAlignment="1">
      <alignment horizontal="center" vertical="center" wrapText="1"/>
      <protection/>
    </xf>
    <xf numFmtId="1" fontId="30" fillId="7" borderId="77" xfId="65" applyNumberFormat="1" applyFont="1" applyFill="1" applyBorder="1" applyAlignment="1">
      <alignment horizontal="center" vertical="center" wrapText="1"/>
      <protection/>
    </xf>
    <xf numFmtId="1" fontId="30" fillId="7" borderId="80" xfId="65" applyNumberFormat="1" applyFont="1" applyFill="1" applyBorder="1" applyAlignment="1">
      <alignment horizontal="center" vertical="center" wrapText="1"/>
      <protection/>
    </xf>
    <xf numFmtId="1" fontId="30" fillId="7" borderId="75" xfId="65" applyNumberFormat="1" applyFont="1" applyFill="1" applyBorder="1" applyAlignment="1">
      <alignment horizontal="center" vertical="center" wrapText="1"/>
      <protection/>
    </xf>
    <xf numFmtId="1" fontId="30" fillId="7" borderId="139" xfId="65" applyNumberFormat="1" applyFont="1" applyFill="1" applyBorder="1" applyAlignment="1">
      <alignment horizontal="center" vertical="center" wrapText="1"/>
      <protection/>
    </xf>
    <xf numFmtId="1" fontId="22" fillId="0" borderId="0" xfId="65" applyNumberFormat="1" applyFont="1" applyFill="1" applyAlignment="1">
      <alignment horizontal="center" vertical="center" wrapText="1"/>
      <protection/>
    </xf>
    <xf numFmtId="0" fontId="29" fillId="7" borderId="116" xfId="65" applyFont="1" applyFill="1" applyBorder="1" applyAlignment="1">
      <alignment vertical="center"/>
      <protection/>
    </xf>
    <xf numFmtId="49" fontId="30" fillId="7" borderId="83" xfId="65" applyNumberFormat="1" applyFont="1" applyFill="1" applyBorder="1" applyAlignment="1">
      <alignment horizontal="center" vertical="center" wrapText="1"/>
      <protection/>
    </xf>
    <xf numFmtId="49" fontId="30" fillId="7" borderId="100" xfId="65" applyNumberFormat="1" applyFont="1" applyFill="1" applyBorder="1" applyAlignment="1">
      <alignment horizontal="center" vertical="center" wrapText="1"/>
      <protection/>
    </xf>
    <xf numFmtId="0" fontId="22" fillId="7" borderId="104" xfId="65" applyFont="1" applyFill="1" applyBorder="1" applyAlignment="1">
      <alignment horizontal="center" vertical="center" wrapText="1"/>
      <protection/>
    </xf>
    <xf numFmtId="0" fontId="22" fillId="7" borderId="141" xfId="65" applyFont="1" applyFill="1" applyBorder="1" applyAlignment="1">
      <alignment horizontal="center" vertical="center" wrapText="1"/>
      <protection/>
    </xf>
    <xf numFmtId="0" fontId="52" fillId="0" borderId="105" xfId="65" applyNumberFormat="1" applyFont="1" applyFill="1" applyBorder="1">
      <alignment/>
      <protection/>
    </xf>
    <xf numFmtId="3" fontId="52" fillId="0" borderId="86" xfId="65" applyNumberFormat="1" applyFont="1" applyFill="1" applyBorder="1">
      <alignment/>
      <protection/>
    </xf>
    <xf numFmtId="3" fontId="52" fillId="0" borderId="106" xfId="65" applyNumberFormat="1" applyFont="1" applyFill="1" applyBorder="1">
      <alignment/>
      <protection/>
    </xf>
    <xf numFmtId="3" fontId="52" fillId="0" borderId="107" xfId="65" applyNumberFormat="1" applyFont="1" applyFill="1" applyBorder="1">
      <alignment/>
      <protection/>
    </xf>
    <xf numFmtId="10" fontId="52" fillId="0" borderId="88" xfId="65" applyNumberFormat="1" applyFont="1" applyFill="1" applyBorder="1">
      <alignment/>
      <protection/>
    </xf>
    <xf numFmtId="0" fontId="52" fillId="0" borderId="0" xfId="65" applyFont="1" applyFill="1">
      <alignment/>
      <protection/>
    </xf>
    <xf numFmtId="0" fontId="22" fillId="0" borderId="134" xfId="65" applyFont="1" applyFill="1" applyBorder="1">
      <alignment/>
      <protection/>
    </xf>
    <xf numFmtId="3" fontId="22" fillId="0" borderId="90" xfId="65" applyNumberFormat="1" applyFont="1" applyFill="1" applyBorder="1">
      <alignment/>
      <protection/>
    </xf>
    <xf numFmtId="3" fontId="22" fillId="0" borderId="130" xfId="65" applyNumberFormat="1" applyFont="1" applyFill="1" applyBorder="1">
      <alignment/>
      <protection/>
    </xf>
    <xf numFmtId="10" fontId="22" fillId="0" borderId="81" xfId="65" applyNumberFormat="1" applyFont="1" applyFill="1" applyBorder="1">
      <alignment/>
      <protection/>
    </xf>
    <xf numFmtId="0" fontId="33" fillId="0" borderId="0" xfId="65" applyFont="1" applyFill="1">
      <alignment/>
      <protection/>
    </xf>
    <xf numFmtId="0" fontId="22" fillId="0" borderId="95" xfId="65" applyFont="1" applyFill="1" applyBorder="1">
      <alignment/>
      <protection/>
    </xf>
    <xf numFmtId="3" fontId="22" fillId="0" borderId="79" xfId="65" applyNumberFormat="1" applyFont="1" applyFill="1" applyBorder="1">
      <alignment/>
      <protection/>
    </xf>
    <xf numFmtId="3" fontId="22" fillId="0" borderId="114" xfId="65" applyNumberFormat="1" applyFont="1" applyFill="1" applyBorder="1">
      <alignment/>
      <protection/>
    </xf>
    <xf numFmtId="10" fontId="22" fillId="0" borderId="115" xfId="65" applyNumberFormat="1" applyFont="1" applyFill="1" applyBorder="1">
      <alignment/>
      <protection/>
    </xf>
    <xf numFmtId="0" fontId="22" fillId="0" borderId="116" xfId="65" applyFont="1" applyFill="1" applyBorder="1">
      <alignment/>
      <protection/>
    </xf>
    <xf numFmtId="3" fontId="22" fillId="0" borderId="83" xfId="65" applyNumberFormat="1" applyFont="1" applyFill="1" applyBorder="1">
      <alignment/>
      <protection/>
    </xf>
    <xf numFmtId="3" fontId="22" fillId="0" borderId="100" xfId="65" applyNumberFormat="1" applyFont="1" applyFill="1" applyBorder="1">
      <alignment/>
      <protection/>
    </xf>
    <xf numFmtId="10" fontId="22" fillId="0" borderId="104" xfId="65" applyNumberFormat="1" applyFont="1" applyFill="1" applyBorder="1">
      <alignment/>
      <protection/>
    </xf>
    <xf numFmtId="0" fontId="33" fillId="19" borderId="0" xfId="65" applyFont="1" applyFill="1">
      <alignment/>
      <protection/>
    </xf>
    <xf numFmtId="0" fontId="22" fillId="19" borderId="0" xfId="65" applyFont="1" applyFill="1">
      <alignment/>
      <protection/>
    </xf>
    <xf numFmtId="0" fontId="22" fillId="0" borderId="0" xfId="66" applyFont="1" applyFill="1">
      <alignment/>
      <protection/>
    </xf>
    <xf numFmtId="37" fontId="51" fillId="2" borderId="68" xfId="48" applyFont="1" applyFill="1" applyBorder="1" applyAlignment="1">
      <alignment horizontal="center"/>
    </xf>
    <xf numFmtId="37" fontId="51" fillId="2" borderId="69" xfId="48" applyFont="1" applyFill="1" applyBorder="1" applyAlignment="1">
      <alignment horizontal="center"/>
    </xf>
    <xf numFmtId="0" fontId="24" fillId="7" borderId="91" xfId="66" applyFont="1" applyFill="1" applyBorder="1" applyAlignment="1">
      <alignment horizontal="center" vertical="center"/>
      <protection/>
    </xf>
    <xf numFmtId="0" fontId="24" fillId="7" borderId="49" xfId="66" applyFont="1" applyFill="1" applyBorder="1" applyAlignment="1">
      <alignment horizontal="center" vertical="center"/>
      <protection/>
    </xf>
    <xf numFmtId="0" fontId="24" fillId="7" borderId="29" xfId="66" applyFont="1" applyFill="1" applyBorder="1" applyAlignment="1">
      <alignment horizontal="center" vertical="center"/>
      <protection/>
    </xf>
    <xf numFmtId="1" fontId="26" fillId="7" borderId="92" xfId="66" applyNumberFormat="1" applyFont="1" applyFill="1" applyBorder="1" applyAlignment="1">
      <alignment horizontal="center" vertical="center" wrapText="1"/>
      <protection/>
    </xf>
    <xf numFmtId="0" fontId="30" fillId="7" borderId="94" xfId="66" applyFont="1" applyFill="1" applyBorder="1" applyAlignment="1">
      <alignment horizontal="center"/>
      <protection/>
    </xf>
    <xf numFmtId="0" fontId="30" fillId="7" borderId="93" xfId="66" applyFont="1" applyFill="1" applyBorder="1" applyAlignment="1">
      <alignment horizontal="center"/>
      <protection/>
    </xf>
    <xf numFmtId="0" fontId="30" fillId="7" borderId="72" xfId="66" applyFont="1" applyFill="1" applyBorder="1" applyAlignment="1">
      <alignment horizontal="center"/>
      <protection/>
    </xf>
    <xf numFmtId="0" fontId="28" fillId="7" borderId="95" xfId="66" applyFont="1" applyFill="1" applyBorder="1" applyAlignment="1">
      <alignment vertical="center"/>
      <protection/>
    </xf>
    <xf numFmtId="49" fontId="26" fillId="7" borderId="75" xfId="66" applyNumberFormat="1" applyFont="1" applyFill="1" applyBorder="1" applyAlignment="1">
      <alignment horizontal="center" vertical="center" wrapText="1"/>
      <protection/>
    </xf>
    <xf numFmtId="49" fontId="26" fillId="7" borderId="139" xfId="66" applyNumberFormat="1" applyFont="1" applyFill="1" applyBorder="1" applyAlignment="1">
      <alignment horizontal="center" vertical="center" wrapText="1"/>
      <protection/>
    </xf>
    <xf numFmtId="1" fontId="30" fillId="7" borderId="77" xfId="66" applyNumberFormat="1" applyFont="1" applyFill="1" applyBorder="1" applyAlignment="1">
      <alignment horizontal="center" vertical="center" wrapText="1"/>
      <protection/>
    </xf>
    <xf numFmtId="1" fontId="30" fillId="7" borderId="80" xfId="66" applyNumberFormat="1" applyFont="1" applyFill="1" applyBorder="1" applyAlignment="1">
      <alignment horizontal="center" vertical="center" wrapText="1"/>
      <protection/>
    </xf>
    <xf numFmtId="1" fontId="26" fillId="7" borderId="75" xfId="66" applyNumberFormat="1" applyFont="1" applyFill="1" applyBorder="1" applyAlignment="1">
      <alignment horizontal="center" vertical="center" wrapText="1"/>
      <protection/>
    </xf>
    <xf numFmtId="1" fontId="26" fillId="7" borderId="139" xfId="66" applyNumberFormat="1" applyFont="1" applyFill="1" applyBorder="1" applyAlignment="1">
      <alignment horizontal="center" vertical="center" wrapText="1"/>
      <protection/>
    </xf>
    <xf numFmtId="1" fontId="28" fillId="0" borderId="0" xfId="66" applyNumberFormat="1" applyFont="1" applyFill="1" applyAlignment="1">
      <alignment horizontal="center" vertical="center" wrapText="1"/>
      <protection/>
    </xf>
    <xf numFmtId="0" fontId="28" fillId="7" borderId="116" xfId="66" applyFont="1" applyFill="1" applyBorder="1" applyAlignment="1">
      <alignment vertical="center"/>
      <protection/>
    </xf>
    <xf numFmtId="49" fontId="30" fillId="7" borderId="83" xfId="66" applyNumberFormat="1" applyFont="1" applyFill="1" applyBorder="1" applyAlignment="1">
      <alignment horizontal="center" vertical="center" wrapText="1"/>
      <protection/>
    </xf>
    <xf numFmtId="49" fontId="30" fillId="7" borderId="100" xfId="66" applyNumberFormat="1" applyFont="1" applyFill="1" applyBorder="1" applyAlignment="1">
      <alignment horizontal="center" vertical="center" wrapText="1"/>
      <protection/>
    </xf>
    <xf numFmtId="0" fontId="22" fillId="7" borderId="104" xfId="66" applyFont="1" applyFill="1" applyBorder="1" applyAlignment="1">
      <alignment horizontal="center" vertical="center" wrapText="1"/>
      <protection/>
    </xf>
    <xf numFmtId="0" fontId="22" fillId="7" borderId="141" xfId="66" applyFont="1" applyFill="1" applyBorder="1" applyAlignment="1">
      <alignment horizontal="center" vertical="center" wrapText="1"/>
      <protection/>
    </xf>
    <xf numFmtId="1" fontId="22" fillId="0" borderId="0" xfId="66" applyNumberFormat="1" applyFont="1" applyFill="1" applyAlignment="1">
      <alignment horizontal="center" vertical="center" wrapText="1"/>
      <protection/>
    </xf>
    <xf numFmtId="0" fontId="41" fillId="0" borderId="105" xfId="66" applyNumberFormat="1" applyFont="1" applyFill="1" applyBorder="1">
      <alignment/>
      <protection/>
    </xf>
    <xf numFmtId="3" fontId="41" fillId="0" borderId="86" xfId="66" applyNumberFormat="1" applyFont="1" applyFill="1" applyBorder="1">
      <alignment/>
      <protection/>
    </xf>
    <xf numFmtId="3" fontId="41" fillId="0" borderId="106" xfId="66" applyNumberFormat="1" applyFont="1" applyFill="1" applyBorder="1">
      <alignment/>
      <protection/>
    </xf>
    <xf numFmtId="3" fontId="41" fillId="0" borderId="107" xfId="66" applyNumberFormat="1" applyFont="1" applyFill="1" applyBorder="1">
      <alignment/>
      <protection/>
    </xf>
    <xf numFmtId="10" fontId="41" fillId="0" borderId="88" xfId="66" applyNumberFormat="1" applyFont="1" applyFill="1" applyBorder="1">
      <alignment/>
      <protection/>
    </xf>
    <xf numFmtId="0" fontId="42" fillId="0" borderId="0" xfId="66" applyFont="1" applyFill="1">
      <alignment/>
      <protection/>
    </xf>
    <xf numFmtId="0" fontId="22" fillId="0" borderId="134" xfId="66" applyFont="1" applyFill="1" applyBorder="1">
      <alignment/>
      <protection/>
    </xf>
    <xf numFmtId="3" fontId="22" fillId="0" borderId="90" xfId="66" applyNumberFormat="1" applyFont="1" applyFill="1" applyBorder="1">
      <alignment/>
      <protection/>
    </xf>
    <xf numFmtId="3" fontId="22" fillId="0" borderId="130" xfId="66" applyNumberFormat="1" applyFont="1" applyFill="1" applyBorder="1">
      <alignment/>
      <protection/>
    </xf>
    <xf numFmtId="10" fontId="22" fillId="0" borderId="81" xfId="66" applyNumberFormat="1" applyFont="1" applyFill="1" applyBorder="1">
      <alignment/>
      <protection/>
    </xf>
    <xf numFmtId="0" fontId="33" fillId="0" borderId="0" xfId="66" applyFont="1" applyFill="1">
      <alignment/>
      <protection/>
    </xf>
    <xf numFmtId="0" fontId="22" fillId="0" borderId="60" xfId="66" applyFont="1" applyFill="1" applyBorder="1">
      <alignment/>
      <protection/>
    </xf>
    <xf numFmtId="3" fontId="22" fillId="0" borderId="156" xfId="66" applyNumberFormat="1" applyFont="1" applyFill="1" applyBorder="1">
      <alignment/>
      <protection/>
    </xf>
    <xf numFmtId="3" fontId="22" fillId="0" borderId="64" xfId="66" applyNumberFormat="1" applyFont="1" applyFill="1" applyBorder="1">
      <alignment/>
      <protection/>
    </xf>
    <xf numFmtId="10" fontId="22" fillId="0" borderId="84" xfId="66" applyNumberFormat="1" applyFont="1" applyFill="1" applyBorder="1">
      <alignment/>
      <protection/>
    </xf>
    <xf numFmtId="0" fontId="22" fillId="19" borderId="0" xfId="66" applyFont="1" applyFill="1">
      <alignment/>
      <protection/>
    </xf>
    <xf numFmtId="0" fontId="22" fillId="0" borderId="0" xfId="67" applyFont="1" applyFill="1">
      <alignment/>
      <protection/>
    </xf>
    <xf numFmtId="37" fontId="51" fillId="2" borderId="68" xfId="49" applyFont="1" applyFill="1" applyBorder="1" applyAlignment="1">
      <alignment horizontal="center"/>
    </xf>
    <xf numFmtId="37" fontId="51" fillId="2" borderId="69" xfId="49" applyFont="1" applyFill="1" applyBorder="1" applyAlignment="1">
      <alignment horizontal="center"/>
    </xf>
    <xf numFmtId="0" fontId="24" fillId="7" borderId="91" xfId="67" applyFont="1" applyFill="1" applyBorder="1" applyAlignment="1">
      <alignment horizontal="center" vertical="center"/>
      <protection/>
    </xf>
    <xf numFmtId="0" fontId="24" fillId="7" borderId="49" xfId="67" applyFont="1" applyFill="1" applyBorder="1" applyAlignment="1">
      <alignment horizontal="center" vertical="center"/>
      <protection/>
    </xf>
    <xf numFmtId="0" fontId="24" fillId="7" borderId="29" xfId="67" applyFont="1" applyFill="1" applyBorder="1" applyAlignment="1">
      <alignment horizontal="center" vertical="center"/>
      <protection/>
    </xf>
    <xf numFmtId="1" fontId="30" fillId="7" borderId="92" xfId="67" applyNumberFormat="1" applyFont="1" applyFill="1" applyBorder="1" applyAlignment="1">
      <alignment horizontal="center" vertical="center" wrapText="1"/>
      <protection/>
    </xf>
    <xf numFmtId="0" fontId="30" fillId="7" borderId="94" xfId="67" applyFont="1" applyFill="1" applyBorder="1" applyAlignment="1">
      <alignment horizontal="center"/>
      <protection/>
    </xf>
    <xf numFmtId="0" fontId="30" fillId="7" borderId="93" xfId="67" applyFont="1" applyFill="1" applyBorder="1" applyAlignment="1">
      <alignment horizontal="center"/>
      <protection/>
    </xf>
    <xf numFmtId="0" fontId="30" fillId="7" borderId="72" xfId="67" applyFont="1" applyFill="1" applyBorder="1" applyAlignment="1">
      <alignment horizontal="center"/>
      <protection/>
    </xf>
    <xf numFmtId="0" fontId="22" fillId="7" borderId="95" xfId="67" applyFont="1" applyFill="1" applyBorder="1" applyAlignment="1">
      <alignment vertical="center"/>
      <protection/>
    </xf>
    <xf numFmtId="49" fontId="30" fillId="7" borderId="75" xfId="67" applyNumberFormat="1" applyFont="1" applyFill="1" applyBorder="1" applyAlignment="1">
      <alignment horizontal="center" vertical="center" wrapText="1"/>
      <protection/>
    </xf>
    <xf numFmtId="49" fontId="30" fillId="7" borderId="139" xfId="67" applyNumberFormat="1" applyFont="1" applyFill="1" applyBorder="1" applyAlignment="1">
      <alignment horizontal="center" vertical="center" wrapText="1"/>
      <protection/>
    </xf>
    <xf numFmtId="1" fontId="30" fillId="7" borderId="77" xfId="67" applyNumberFormat="1" applyFont="1" applyFill="1" applyBorder="1" applyAlignment="1">
      <alignment horizontal="center" vertical="center" wrapText="1"/>
      <protection/>
    </xf>
    <xf numFmtId="1" fontId="30" fillId="7" borderId="80" xfId="67" applyNumberFormat="1" applyFont="1" applyFill="1" applyBorder="1" applyAlignment="1">
      <alignment horizontal="center" vertical="center" wrapText="1"/>
      <protection/>
    </xf>
    <xf numFmtId="1" fontId="30" fillId="7" borderId="75" xfId="67" applyNumberFormat="1" applyFont="1" applyFill="1" applyBorder="1" applyAlignment="1">
      <alignment horizontal="center" vertical="center" wrapText="1"/>
      <protection/>
    </xf>
    <xf numFmtId="1" fontId="30" fillId="7" borderId="139" xfId="67" applyNumberFormat="1" applyFont="1" applyFill="1" applyBorder="1" applyAlignment="1">
      <alignment horizontal="center" vertical="center" wrapText="1"/>
      <protection/>
    </xf>
    <xf numFmtId="1" fontId="28" fillId="0" borderId="0" xfId="67" applyNumberFormat="1" applyFont="1" applyFill="1" applyAlignment="1">
      <alignment horizontal="center" vertical="center" wrapText="1"/>
      <protection/>
    </xf>
    <xf numFmtId="0" fontId="22" fillId="7" borderId="116" xfId="67" applyFont="1" applyFill="1" applyBorder="1" applyAlignment="1">
      <alignment vertical="center"/>
      <protection/>
    </xf>
    <xf numFmtId="49" fontId="30" fillId="7" borderId="83" xfId="67" applyNumberFormat="1" applyFont="1" applyFill="1" applyBorder="1" applyAlignment="1">
      <alignment horizontal="center" vertical="center" wrapText="1"/>
      <protection/>
    </xf>
    <xf numFmtId="49" fontId="30" fillId="7" borderId="100" xfId="67" applyNumberFormat="1" applyFont="1" applyFill="1" applyBorder="1" applyAlignment="1">
      <alignment horizontal="center" vertical="center" wrapText="1"/>
      <protection/>
    </xf>
    <xf numFmtId="0" fontId="22" fillId="7" borderId="104" xfId="67" applyFont="1" applyFill="1" applyBorder="1" applyAlignment="1">
      <alignment horizontal="center" vertical="center" wrapText="1"/>
      <protection/>
    </xf>
    <xf numFmtId="0" fontId="22" fillId="7" borderId="141" xfId="67" applyFont="1" applyFill="1" applyBorder="1" applyAlignment="1">
      <alignment horizontal="center" vertical="center" wrapText="1"/>
      <protection/>
    </xf>
    <xf numFmtId="1" fontId="22" fillId="0" borderId="0" xfId="67" applyNumberFormat="1" applyFont="1" applyFill="1" applyAlignment="1">
      <alignment horizontal="center" vertical="center" wrapText="1"/>
      <protection/>
    </xf>
    <xf numFmtId="0" fontId="42" fillId="0" borderId="105" xfId="67" applyNumberFormat="1" applyFont="1" applyFill="1" applyBorder="1">
      <alignment/>
      <protection/>
    </xf>
    <xf numFmtId="3" fontId="42" fillId="0" borderId="86" xfId="67" applyNumberFormat="1" applyFont="1" applyFill="1" applyBorder="1">
      <alignment/>
      <protection/>
    </xf>
    <xf numFmtId="3" fontId="42" fillId="0" borderId="106" xfId="67" applyNumberFormat="1" applyFont="1" applyFill="1" applyBorder="1">
      <alignment/>
      <protection/>
    </xf>
    <xf numFmtId="3" fontId="42" fillId="0" borderId="107" xfId="67" applyNumberFormat="1" applyFont="1" applyFill="1" applyBorder="1">
      <alignment/>
      <protection/>
    </xf>
    <xf numFmtId="10" fontId="42" fillId="0" borderId="88" xfId="67" applyNumberFormat="1" applyFont="1" applyFill="1" applyBorder="1">
      <alignment/>
      <protection/>
    </xf>
    <xf numFmtId="0" fontId="53" fillId="0" borderId="0" xfId="67" applyFont="1" applyFill="1">
      <alignment/>
      <protection/>
    </xf>
    <xf numFmtId="0" fontId="22" fillId="0" borderId="134" xfId="67" applyFont="1" applyFill="1" applyBorder="1">
      <alignment/>
      <protection/>
    </xf>
    <xf numFmtId="3" fontId="22" fillId="0" borderId="90" xfId="67" applyNumberFormat="1" applyFont="1" applyFill="1" applyBorder="1">
      <alignment/>
      <protection/>
    </xf>
    <xf numFmtId="3" fontId="22" fillId="0" borderId="130" xfId="67" applyNumberFormat="1" applyFont="1" applyFill="1" applyBorder="1">
      <alignment/>
      <protection/>
    </xf>
    <xf numFmtId="10" fontId="22" fillId="0" borderId="81" xfId="67" applyNumberFormat="1" applyFont="1" applyFill="1" applyBorder="1">
      <alignment/>
      <protection/>
    </xf>
    <xf numFmtId="0" fontId="33" fillId="0" borderId="0" xfId="67" applyFont="1" applyFill="1">
      <alignment/>
      <protection/>
    </xf>
    <xf numFmtId="0" fontId="22" fillId="0" borderId="60" xfId="67" applyFont="1" applyFill="1" applyBorder="1">
      <alignment/>
      <protection/>
    </xf>
    <xf numFmtId="3" fontId="22" fillId="0" borderId="156" xfId="67" applyNumberFormat="1" applyFont="1" applyFill="1" applyBorder="1">
      <alignment/>
      <protection/>
    </xf>
    <xf numFmtId="3" fontId="22" fillId="0" borderId="64" xfId="67" applyNumberFormat="1" applyFont="1" applyFill="1" applyBorder="1">
      <alignment/>
      <protection/>
    </xf>
    <xf numFmtId="10" fontId="22" fillId="0" borderId="84" xfId="67" applyNumberFormat="1" applyFont="1" applyFill="1" applyBorder="1">
      <alignment/>
      <protection/>
    </xf>
    <xf numFmtId="0" fontId="33" fillId="19" borderId="0" xfId="67" applyFont="1" applyFill="1">
      <alignment/>
      <protection/>
    </xf>
    <xf numFmtId="0" fontId="22" fillId="19" borderId="0" xfId="67" applyFont="1" applyFill="1">
      <alignment/>
      <protection/>
    </xf>
    <xf numFmtId="0" fontId="22" fillId="0" borderId="0" xfId="80" applyFont="1" applyFill="1">
      <alignment/>
      <protection/>
    </xf>
    <xf numFmtId="37" fontId="51" fillId="2" borderId="68" xfId="56" applyFont="1" applyFill="1" applyBorder="1" applyAlignment="1">
      <alignment horizontal="center"/>
    </xf>
    <xf numFmtId="37" fontId="51" fillId="2" borderId="69" xfId="56" applyFont="1" applyFill="1" applyBorder="1" applyAlignment="1">
      <alignment horizontal="center"/>
    </xf>
    <xf numFmtId="0" fontId="24" fillId="7" borderId="91" xfId="80" applyFont="1" applyFill="1" applyBorder="1" applyAlignment="1">
      <alignment horizontal="center" vertical="center"/>
      <protection/>
    </xf>
    <xf numFmtId="0" fontId="24" fillId="7" borderId="49" xfId="80" applyFont="1" applyFill="1" applyBorder="1" applyAlignment="1">
      <alignment horizontal="center" vertical="center"/>
      <protection/>
    </xf>
    <xf numFmtId="0" fontId="24" fillId="7" borderId="29" xfId="80" applyFont="1" applyFill="1" applyBorder="1" applyAlignment="1">
      <alignment horizontal="center" vertical="center"/>
      <protection/>
    </xf>
    <xf numFmtId="1" fontId="30" fillId="7" borderId="92" xfId="80" applyNumberFormat="1" applyFont="1" applyFill="1" applyBorder="1" applyAlignment="1">
      <alignment horizontal="center" vertical="center" wrapText="1"/>
      <protection/>
    </xf>
    <xf numFmtId="0" fontId="30" fillId="7" borderId="94" xfId="80" applyFont="1" applyFill="1" applyBorder="1" applyAlignment="1">
      <alignment horizontal="center"/>
      <protection/>
    </xf>
    <xf numFmtId="0" fontId="30" fillId="7" borderId="93" xfId="80" applyFont="1" applyFill="1" applyBorder="1" applyAlignment="1">
      <alignment horizontal="center"/>
      <protection/>
    </xf>
    <xf numFmtId="0" fontId="30" fillId="7" borderId="72" xfId="80" applyFont="1" applyFill="1" applyBorder="1" applyAlignment="1">
      <alignment horizontal="center"/>
      <protection/>
    </xf>
    <xf numFmtId="0" fontId="22" fillId="7" borderId="95" xfId="80" applyFont="1" applyFill="1" applyBorder="1" applyAlignment="1">
      <alignment vertical="center"/>
      <protection/>
    </xf>
    <xf numFmtId="49" fontId="30" fillId="7" borderId="75" xfId="80" applyNumberFormat="1" applyFont="1" applyFill="1" applyBorder="1" applyAlignment="1">
      <alignment horizontal="center" vertical="center" wrapText="1"/>
      <protection/>
    </xf>
    <xf numFmtId="49" fontId="30" fillId="7" borderId="139" xfId="80" applyNumberFormat="1" applyFont="1" applyFill="1" applyBorder="1" applyAlignment="1">
      <alignment horizontal="center" vertical="center" wrapText="1"/>
      <protection/>
    </xf>
    <xf numFmtId="1" fontId="30" fillId="7" borderId="77" xfId="80" applyNumberFormat="1" applyFont="1" applyFill="1" applyBorder="1" applyAlignment="1">
      <alignment horizontal="center" vertical="center" wrapText="1"/>
      <protection/>
    </xf>
    <xf numFmtId="1" fontId="30" fillId="7" borderId="80" xfId="80" applyNumberFormat="1" applyFont="1" applyFill="1" applyBorder="1" applyAlignment="1">
      <alignment horizontal="center" vertical="center" wrapText="1"/>
      <protection/>
    </xf>
    <xf numFmtId="1" fontId="30" fillId="7" borderId="75" xfId="80" applyNumberFormat="1" applyFont="1" applyFill="1" applyBorder="1" applyAlignment="1">
      <alignment horizontal="center" vertical="center" wrapText="1"/>
      <protection/>
    </xf>
    <xf numFmtId="1" fontId="30" fillId="7" borderId="139" xfId="80" applyNumberFormat="1" applyFont="1" applyFill="1" applyBorder="1" applyAlignment="1">
      <alignment horizontal="center" vertical="center" wrapText="1"/>
      <protection/>
    </xf>
    <xf numFmtId="1" fontId="22" fillId="0" borderId="0" xfId="80" applyNumberFormat="1" applyFont="1" applyFill="1" applyAlignment="1">
      <alignment horizontal="center" vertical="center" wrapText="1"/>
      <protection/>
    </xf>
    <xf numFmtId="0" fontId="22" fillId="7" borderId="116" xfId="80" applyFont="1" applyFill="1" applyBorder="1" applyAlignment="1">
      <alignment vertical="center"/>
      <protection/>
    </xf>
    <xf numFmtId="49" fontId="26" fillId="7" borderId="83" xfId="80" applyNumberFormat="1" applyFont="1" applyFill="1" applyBorder="1" applyAlignment="1">
      <alignment horizontal="center" vertical="center" wrapText="1"/>
      <protection/>
    </xf>
    <xf numFmtId="49" fontId="26" fillId="7" borderId="100" xfId="80" applyNumberFormat="1" applyFont="1" applyFill="1" applyBorder="1" applyAlignment="1">
      <alignment horizontal="center" vertical="center" wrapText="1"/>
      <protection/>
    </xf>
    <xf numFmtId="0" fontId="22" fillId="7" borderId="104" xfId="80" applyFont="1" applyFill="1" applyBorder="1" applyAlignment="1">
      <alignment horizontal="center" vertical="center" wrapText="1"/>
      <protection/>
    </xf>
    <xf numFmtId="0" fontId="22" fillId="7" borderId="141" xfId="80" applyFont="1" applyFill="1" applyBorder="1" applyAlignment="1">
      <alignment horizontal="center" vertical="center" wrapText="1"/>
      <protection/>
    </xf>
    <xf numFmtId="1" fontId="28" fillId="0" borderId="0" xfId="80" applyNumberFormat="1" applyFont="1" applyFill="1" applyAlignment="1">
      <alignment horizontal="center" vertical="center" wrapText="1"/>
      <protection/>
    </xf>
    <xf numFmtId="0" fontId="52" fillId="0" borderId="105" xfId="80" applyNumberFormat="1" applyFont="1" applyFill="1" applyBorder="1" applyAlignment="1">
      <alignment vertical="center"/>
      <protection/>
    </xf>
    <xf numFmtId="3" fontId="52" fillId="0" borderId="86" xfId="80" applyNumberFormat="1" applyFont="1" applyFill="1" applyBorder="1" applyAlignment="1">
      <alignment vertical="center"/>
      <protection/>
    </xf>
    <xf numFmtId="3" fontId="52" fillId="0" borderId="106" xfId="80" applyNumberFormat="1" applyFont="1" applyFill="1" applyBorder="1" applyAlignment="1">
      <alignment vertical="center"/>
      <protection/>
    </xf>
    <xf numFmtId="3" fontId="52" fillId="0" borderId="107" xfId="80" applyNumberFormat="1" applyFont="1" applyFill="1" applyBorder="1" applyAlignment="1">
      <alignment vertical="center"/>
      <protection/>
    </xf>
    <xf numFmtId="10" fontId="52" fillId="0" borderId="88" xfId="80" applyNumberFormat="1" applyFont="1" applyFill="1" applyBorder="1" applyAlignment="1">
      <alignment vertical="center"/>
      <protection/>
    </xf>
    <xf numFmtId="0" fontId="52" fillId="0" borderId="0" xfId="80" applyFont="1" applyFill="1" applyAlignment="1">
      <alignment vertical="center"/>
      <protection/>
    </xf>
    <xf numFmtId="0" fontId="22" fillId="0" borderId="134" xfId="80" applyFont="1" applyFill="1" applyBorder="1" applyAlignment="1">
      <alignment vertical="center"/>
      <protection/>
    </xf>
    <xf numFmtId="3" fontId="22" fillId="0" borderId="90" xfId="80" applyNumberFormat="1" applyFont="1" applyFill="1" applyBorder="1" applyAlignment="1">
      <alignment vertical="center"/>
      <protection/>
    </xf>
    <xf numFmtId="3" fontId="22" fillId="0" borderId="130" xfId="80" applyNumberFormat="1" applyFont="1" applyFill="1" applyBorder="1" applyAlignment="1">
      <alignment vertical="center"/>
      <protection/>
    </xf>
    <xf numFmtId="10" fontId="22" fillId="0" borderId="81" xfId="80" applyNumberFormat="1" applyFont="1" applyFill="1" applyBorder="1" applyAlignment="1">
      <alignment vertical="center"/>
      <protection/>
    </xf>
    <xf numFmtId="0" fontId="33" fillId="0" borderId="0" xfId="80" applyFont="1" applyFill="1" applyAlignment="1">
      <alignment vertical="center"/>
      <protection/>
    </xf>
    <xf numFmtId="0" fontId="22" fillId="0" borderId="60" xfId="80" applyFont="1" applyFill="1" applyBorder="1" applyAlignment="1">
      <alignment vertical="center"/>
      <protection/>
    </xf>
    <xf numFmtId="3" fontId="22" fillId="0" borderId="156" xfId="80" applyNumberFormat="1" applyFont="1" applyFill="1" applyBorder="1" applyAlignment="1">
      <alignment vertical="center"/>
      <protection/>
    </xf>
    <xf numFmtId="3" fontId="22" fillId="0" borderId="64" xfId="80" applyNumberFormat="1" applyFont="1" applyFill="1" applyBorder="1" applyAlignment="1">
      <alignment vertical="center"/>
      <protection/>
    </xf>
    <xf numFmtId="10" fontId="22" fillId="0" borderId="84" xfId="80" applyNumberFormat="1" applyFont="1" applyFill="1" applyBorder="1" applyAlignment="1">
      <alignment vertical="center"/>
      <protection/>
    </xf>
    <xf numFmtId="0" fontId="22" fillId="0" borderId="0" xfId="64" applyNumberFormat="1" applyFont="1" applyFill="1" applyBorder="1">
      <alignment/>
      <protection/>
    </xf>
    <xf numFmtId="0" fontId="33" fillId="19" borderId="0" xfId="64" applyNumberFormat="1" applyFont="1" applyFill="1" applyBorder="1">
      <alignment/>
      <protection/>
    </xf>
    <xf numFmtId="0" fontId="22" fillId="19" borderId="0" xfId="80" applyFont="1" applyFill="1">
      <alignment/>
      <protection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7" borderId="157" xfId="0" applyFont="1" applyFill="1" applyBorder="1" applyAlignment="1">
      <alignment/>
    </xf>
    <xf numFmtId="17" fontId="56" fillId="0" borderId="0" xfId="0" applyNumberFormat="1" applyFont="1" applyFill="1" applyAlignment="1">
      <alignment/>
    </xf>
    <xf numFmtId="0" fontId="56" fillId="5" borderId="157" xfId="0" applyFont="1" applyFill="1" applyBorder="1" applyAlignment="1">
      <alignment/>
    </xf>
    <xf numFmtId="0" fontId="63" fillId="2" borderId="114" xfId="0" applyFont="1" applyFill="1" applyBorder="1" applyAlignment="1">
      <alignment/>
    </xf>
    <xf numFmtId="0" fontId="64" fillId="2" borderId="114" xfId="45" applyFont="1" applyFill="1" applyBorder="1" applyAlignment="1">
      <alignment horizontal="left" indent="1"/>
    </xf>
    <xf numFmtId="0" fontId="63" fillId="0" borderId="114" xfId="0" applyFont="1" applyFill="1" applyBorder="1" applyAlignment="1">
      <alignment/>
    </xf>
    <xf numFmtId="0" fontId="65" fillId="0" borderId="114" xfId="45" applyFont="1" applyFill="1" applyBorder="1" applyAlignment="1">
      <alignment horizontal="left" indent="1"/>
    </xf>
    <xf numFmtId="0" fontId="65" fillId="2" borderId="114" xfId="45" applyFont="1" applyFill="1" applyBorder="1" applyAlignment="1">
      <alignment horizontal="left" indent="1"/>
    </xf>
    <xf numFmtId="0" fontId="63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45" applyFont="1" applyFill="1" applyAlignment="1">
      <alignment/>
    </xf>
    <xf numFmtId="0" fontId="55" fillId="5" borderId="103" xfId="0" applyFont="1" applyFill="1" applyBorder="1" applyAlignment="1">
      <alignment/>
    </xf>
    <xf numFmtId="0" fontId="56" fillId="5" borderId="158" xfId="0" applyFont="1" applyFill="1" applyBorder="1" applyAlignment="1">
      <alignment/>
    </xf>
    <xf numFmtId="0" fontId="57" fillId="5" borderId="31" xfId="0" applyFont="1" applyFill="1" applyBorder="1" applyAlignment="1">
      <alignment/>
    </xf>
    <xf numFmtId="0" fontId="56" fillId="5" borderId="25" xfId="0" applyFont="1" applyFill="1" applyBorder="1" applyAlignment="1">
      <alignment/>
    </xf>
    <xf numFmtId="0" fontId="58" fillId="5" borderId="31" xfId="0" applyFont="1" applyFill="1" applyBorder="1" applyAlignment="1">
      <alignment/>
    </xf>
    <xf numFmtId="0" fontId="59" fillId="5" borderId="31" xfId="0" applyFont="1" applyFill="1" applyBorder="1" applyAlignment="1">
      <alignment/>
    </xf>
    <xf numFmtId="0" fontId="55" fillId="5" borderId="31" xfId="0" applyFont="1" applyFill="1" applyBorder="1" applyAlignment="1">
      <alignment/>
    </xf>
    <xf numFmtId="0" fontId="55" fillId="5" borderId="80" xfId="0" applyFont="1" applyFill="1" applyBorder="1" applyAlignment="1">
      <alignment/>
    </xf>
    <xf numFmtId="0" fontId="60" fillId="7" borderId="103" xfId="0" applyFont="1" applyFill="1" applyBorder="1" applyAlignment="1">
      <alignment horizontal="center"/>
    </xf>
    <xf numFmtId="0" fontId="60" fillId="7" borderId="158" xfId="0" applyFont="1" applyFill="1" applyBorder="1" applyAlignment="1">
      <alignment horizontal="center"/>
    </xf>
    <xf numFmtId="0" fontId="61" fillId="7" borderId="31" xfId="0" applyFont="1" applyFill="1" applyBorder="1" applyAlignment="1">
      <alignment horizontal="center"/>
    </xf>
    <xf numFmtId="0" fontId="61" fillId="7" borderId="25" xfId="0" applyFont="1" applyFill="1" applyBorder="1" applyAlignment="1">
      <alignment horizontal="center"/>
    </xf>
    <xf numFmtId="0" fontId="62" fillId="7" borderId="31" xfId="0" applyFont="1" applyFill="1" applyBorder="1" applyAlignment="1">
      <alignment horizontal="center"/>
    </xf>
    <xf numFmtId="0" fontId="62" fillId="7" borderId="25" xfId="0" applyFont="1" applyFill="1" applyBorder="1" applyAlignment="1">
      <alignment horizontal="center"/>
    </xf>
    <xf numFmtId="0" fontId="56" fillId="7" borderId="80" xfId="0" applyFont="1" applyFill="1" applyBorder="1" applyAlignment="1">
      <alignment/>
    </xf>
    <xf numFmtId="37" fontId="69" fillId="2" borderId="68" xfId="45" applyFont="1" applyFill="1" applyBorder="1" applyAlignment="1">
      <alignment horizontal="center"/>
    </xf>
    <xf numFmtId="37" fontId="69" fillId="2" borderId="69" xfId="45" applyFont="1" applyFill="1" applyBorder="1" applyAlignment="1">
      <alignment horizontal="center"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CUADRO 1.10 PAX NACIONALES POR AEROPUERTO ENERO 2010" xfId="47"/>
    <cellStyle name="Hipervínculo_CUADRO 1.11 CARGA NACIONAL POR AEROPUERTO ENE 2010" xfId="48"/>
    <cellStyle name="Hipervínculo_CUADRO 1.12 PAX INTERNACIONALES POR AEROPUERTO ENE 2010" xfId="49"/>
    <cellStyle name="Hipervínculo_CUADRO 1.8 PAX INTERNACIONALES PRINCIPALES RUTAS ENE 2010" xfId="50"/>
    <cellStyle name="Hipervínculo_CUADRO 1.8B PAX INTERNACIONALES POR CONTINENTE- PAIS ENE 2010" xfId="51"/>
    <cellStyle name="Hipervínculo_CUADRO 1.8C PAX INTERNACIONALES POR CONTINENTE- EMPRESA ENE 2010" xfId="52"/>
    <cellStyle name="Hipervínculo_CUADRO 1.9 CARGA INTERNACIONAL PRINCIPALES RUTAS ENE 2010" xfId="53"/>
    <cellStyle name="Hipervínculo_CUADRO 1.9B CARGA INTERNACIONAL POR CONTINENTE- PAIS ENE 2010" xfId="54"/>
    <cellStyle name="Hipervínculo_CUADRO 1.9C CARGA INTERNACIONAL POR CONTINENTE- EMPRESA ENE 2010" xfId="55"/>
    <cellStyle name="Hipervínculo_UADRO 1.13 CARGA INTERNACIONAL POR AEROPUERTO ENE 2010" xfId="56"/>
    <cellStyle name="Incorrecto" xfId="57"/>
    <cellStyle name="Comma" xfId="58"/>
    <cellStyle name="Comma [0]" xfId="59"/>
    <cellStyle name="Currency" xfId="60"/>
    <cellStyle name="Currency [0]" xfId="61"/>
    <cellStyle name="Neutral" xfId="62"/>
    <cellStyle name="Normal_Cuadro 1.1 Comportamiento pasajeros y carga MARZO 2009" xfId="63"/>
    <cellStyle name="Normal_CUADRO 1.1 DEFINITIVO" xfId="64"/>
    <cellStyle name="Normal_CUADRO 1.10 PAX NACIONALES POR AEROPUERTO ENERO 2010" xfId="65"/>
    <cellStyle name="Normal_CUADRO 1.11 CARGA NACIONAL POR AEROPUERTO ENE 2010" xfId="66"/>
    <cellStyle name="Normal_CUADRO 1.12 PAX INTERNACIONALES POR AEROPUERTO ENE 2010" xfId="67"/>
    <cellStyle name="Normal_CUADRO 1.2. PAX NACIONAL POR EMPRESA MAR 2009" xfId="68"/>
    <cellStyle name="Normal_CUADRO 1.3. CARGA NACIONAL POR EMPRESA MAR 2009" xfId="69"/>
    <cellStyle name="Normal_CUADRO 1.4  PAX INTERNAL POR EMPRESA MAR 2005" xfId="70"/>
    <cellStyle name="Normal_CUADRO 1.6 PAX NACIONALES PRINCIPALES RUTAS MAR 2009" xfId="71"/>
    <cellStyle name="Normal_CUADRO 1.6B  PAX NALES RUTAS TRONCALES X EMPRESA MAR 2009" xfId="72"/>
    <cellStyle name="Normal_CUADRO 1.7 CARGA NACIONAL PRINCIPALES RUTAS MAR 2009" xfId="73"/>
    <cellStyle name="Normal_CUADRO 1.8 PAX INTERNACIONALES PRINCIPALES RUTAS ENE 2010" xfId="74"/>
    <cellStyle name="Normal_CUADRO 1.8B PAX INTERNACIONALES POR CONTINENTE- PAIS ENE 2010" xfId="75"/>
    <cellStyle name="Normal_CUADRO 1.8C PAX INTERNACIONALES POR CONTINENTE- EMPRESA ENE 2010" xfId="76"/>
    <cellStyle name="Normal_CUADRO 1.9 CARGA INTERNACIONAL PRINCIPALES RUTAS ENE 2010" xfId="77"/>
    <cellStyle name="Normal_CUADRO 1.9B CARGA INTERNACIONAL POR CONTINENTE- PAIS ENE 2010" xfId="78"/>
    <cellStyle name="Normal_CUADRO 1.9C CARGA INTERNACIONAL POR CONTINENTE- EMPRESA ENE 2010" xfId="79"/>
    <cellStyle name="Normal_UADRO 1.13 CARGA INTERNACIONAL POR AEROPUERTO ENE 2010" xfId="80"/>
    <cellStyle name="Notas" xfId="81"/>
    <cellStyle name="Percent" xfId="82"/>
    <cellStyle name="Salida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ítulo_CUADRO 1.10 PAX NACIONALES POR AEROPUERTO AGO 2009" xfId="90"/>
    <cellStyle name="Total" xfId="91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3752850</xdr:colOff>
      <xdr:row>1</xdr:row>
      <xdr:rowOff>57150</xdr:rowOff>
    </xdr:from>
    <xdr:to>
      <xdr:col>2</xdr:col>
      <xdr:colOff>4676775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85725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%20CUADROS%20ORIGEN%20-%20DESTINO%20DIC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UADRO 1.1"/>
      <sheetName val="CUADRO 1,2"/>
      <sheetName val="CUADRO 1,3"/>
      <sheetName val="CUADRO 1,4"/>
      <sheetName val="CUADRO 1.5"/>
      <sheetName val="CUADRO 1.6"/>
      <sheetName val="CUADRO 1.6 B"/>
      <sheetName val="CUADRO 1,7"/>
      <sheetName val="CUADRO 1,8"/>
      <sheetName val="CUADRO 1.8 B"/>
      <sheetName val="CUADRO 1.8 C"/>
      <sheetName val="CUADRO 1,9"/>
      <sheetName val="CUADRO 1.9 B"/>
      <sheetName val="CUADRO 1.9C"/>
      <sheetName val="CUADRO 1.10"/>
      <sheetName val="CUADRO 1.11"/>
      <sheetName val="CUADRO 1.12"/>
      <sheetName val="CUADRO 1.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E34"/>
  <sheetViews>
    <sheetView showGridLines="0"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1.1484375" style="1013" customWidth="1"/>
    <col min="2" max="2" width="16.57421875" style="1013" customWidth="1"/>
    <col min="3" max="3" width="72.00390625" style="1013" customWidth="1"/>
    <col min="4" max="16384" width="11.421875" style="1013" customWidth="1"/>
  </cols>
  <sheetData>
    <row r="1" ht="2.25" customHeight="1">
      <c r="B1" s="1012"/>
    </row>
    <row r="2" spans="2:3" ht="11.25" customHeight="1">
      <c r="B2" s="1026"/>
      <c r="C2" s="1027"/>
    </row>
    <row r="3" spans="2:3" ht="21.75" customHeight="1">
      <c r="B3" s="1028" t="s">
        <v>313</v>
      </c>
      <c r="C3" s="1029"/>
    </row>
    <row r="4" spans="2:3" ht="18" customHeight="1">
      <c r="B4" s="1030" t="s">
        <v>314</v>
      </c>
      <c r="C4" s="1029"/>
    </row>
    <row r="5" spans="2:3" ht="18" customHeight="1">
      <c r="B5" s="1031" t="s">
        <v>315</v>
      </c>
      <c r="C5" s="1029"/>
    </row>
    <row r="6" spans="2:3" ht="9" customHeight="1">
      <c r="B6" s="1032"/>
      <c r="C6" s="1029"/>
    </row>
    <row r="7" spans="2:3" ht="8.25" customHeight="1">
      <c r="B7" s="1033"/>
      <c r="C7" s="1016"/>
    </row>
    <row r="8" spans="2:5" ht="23.25">
      <c r="B8" s="1034" t="s">
        <v>358</v>
      </c>
      <c r="C8" s="1035"/>
      <c r="E8" s="1015"/>
    </row>
    <row r="9" spans="2:5" ht="21.75">
      <c r="B9" s="1036" t="s">
        <v>316</v>
      </c>
      <c r="C9" s="1037"/>
      <c r="E9" s="1015"/>
    </row>
    <row r="10" spans="2:3" ht="20.25" customHeight="1">
      <c r="B10" s="1038" t="s">
        <v>317</v>
      </c>
      <c r="C10" s="1039"/>
    </row>
    <row r="11" spans="2:3" ht="4.5" customHeight="1">
      <c r="B11" s="1040"/>
      <c r="C11" s="1014"/>
    </row>
    <row r="12" spans="2:3" ht="18" customHeight="1">
      <c r="B12" s="1017" t="s">
        <v>318</v>
      </c>
      <c r="C12" s="1018" t="s">
        <v>319</v>
      </c>
    </row>
    <row r="13" spans="2:3" ht="18" customHeight="1">
      <c r="B13" s="1019" t="s">
        <v>320</v>
      </c>
      <c r="C13" s="1020" t="s">
        <v>321</v>
      </c>
    </row>
    <row r="14" spans="2:3" ht="18" customHeight="1">
      <c r="B14" s="1017" t="s">
        <v>322</v>
      </c>
      <c r="C14" s="1021" t="s">
        <v>323</v>
      </c>
    </row>
    <row r="15" spans="2:3" ht="18" customHeight="1">
      <c r="B15" s="1019" t="s">
        <v>324</v>
      </c>
      <c r="C15" s="1020" t="s">
        <v>325</v>
      </c>
    </row>
    <row r="16" spans="2:3" ht="18" customHeight="1">
      <c r="B16" s="1017" t="s">
        <v>326</v>
      </c>
      <c r="C16" s="1021" t="s">
        <v>327</v>
      </c>
    </row>
    <row r="17" spans="2:3" ht="18" customHeight="1">
      <c r="B17" s="1019" t="s">
        <v>328</v>
      </c>
      <c r="C17" s="1020" t="s">
        <v>329</v>
      </c>
    </row>
    <row r="18" spans="2:3" ht="18" customHeight="1">
      <c r="B18" s="1017" t="s">
        <v>330</v>
      </c>
      <c r="C18" s="1021" t="s">
        <v>331</v>
      </c>
    </row>
    <row r="19" spans="2:3" ht="18" customHeight="1">
      <c r="B19" s="1019" t="s">
        <v>332</v>
      </c>
      <c r="C19" s="1020" t="s">
        <v>333</v>
      </c>
    </row>
    <row r="20" spans="2:3" ht="18" customHeight="1">
      <c r="B20" s="1017" t="s">
        <v>334</v>
      </c>
      <c r="C20" s="1021" t="s">
        <v>335</v>
      </c>
    </row>
    <row r="21" spans="2:3" ht="18" customHeight="1">
      <c r="B21" s="1019" t="s">
        <v>336</v>
      </c>
      <c r="C21" s="1020" t="s">
        <v>337</v>
      </c>
    </row>
    <row r="22" spans="2:3" ht="18" customHeight="1">
      <c r="B22" s="1017" t="s">
        <v>338</v>
      </c>
      <c r="C22" s="1021" t="s">
        <v>339</v>
      </c>
    </row>
    <row r="23" spans="2:3" ht="18" customHeight="1">
      <c r="B23" s="1019" t="s">
        <v>340</v>
      </c>
      <c r="C23" s="1020" t="s">
        <v>341</v>
      </c>
    </row>
    <row r="24" spans="2:3" ht="18" customHeight="1">
      <c r="B24" s="1017" t="s">
        <v>342</v>
      </c>
      <c r="C24" s="1021" t="s">
        <v>343</v>
      </c>
    </row>
    <row r="25" spans="2:3" ht="18" customHeight="1">
      <c r="B25" s="1019" t="s">
        <v>344</v>
      </c>
      <c r="C25" s="1020" t="s">
        <v>345</v>
      </c>
    </row>
    <row r="26" spans="2:3" ht="18" customHeight="1">
      <c r="B26" s="1017" t="s">
        <v>346</v>
      </c>
      <c r="C26" s="1021" t="s">
        <v>347</v>
      </c>
    </row>
    <row r="27" spans="2:3" ht="18" customHeight="1">
      <c r="B27" s="1019" t="s">
        <v>348</v>
      </c>
      <c r="C27" s="1020" t="s">
        <v>349</v>
      </c>
    </row>
    <row r="28" spans="2:3" ht="18" customHeight="1">
      <c r="B28" s="1017" t="s">
        <v>350</v>
      </c>
      <c r="C28" s="1021" t="s">
        <v>351</v>
      </c>
    </row>
    <row r="29" spans="2:3" ht="18" customHeight="1">
      <c r="B29" s="1019" t="s">
        <v>352</v>
      </c>
      <c r="C29" s="1020" t="s">
        <v>353</v>
      </c>
    </row>
    <row r="30" ht="6" customHeight="1"/>
    <row r="31" ht="15.75">
      <c r="B31" s="1022" t="s">
        <v>354</v>
      </c>
    </row>
    <row r="32" ht="15">
      <c r="B32" s="1023" t="s">
        <v>355</v>
      </c>
    </row>
    <row r="33" ht="14.25">
      <c r="B33" s="1024" t="s">
        <v>356</v>
      </c>
    </row>
    <row r="34" ht="12.75">
      <c r="B34" s="1025" t="s">
        <v>357</v>
      </c>
    </row>
  </sheetData>
  <mergeCells count="3">
    <mergeCell ref="B8:C8"/>
    <mergeCell ref="B10:C10"/>
    <mergeCell ref="B9:C9"/>
  </mergeCells>
  <hyperlinks>
    <hyperlink ref="C12" location="'CUADRO 1.1'!A1" display="Comportamiento del Transporte aéreo regular - Pasajeros y Carga"/>
    <hyperlink ref="C13" location="'CUADRO 1,2'!A1" display="Pasajeros Nacionales por empresa"/>
    <hyperlink ref="C14" location="'CUADRO 1,3'!A1" display="Carga nacional por empresa"/>
    <hyperlink ref="C15" location="'CUADRO 1,4'!A1" display="Pasajeros Internacionales por empresa"/>
    <hyperlink ref="C16" location="'CUADRO 1.5'!A1" display="Carga internacional por empresa"/>
    <hyperlink ref="C17" location="'CUADRO 1.6'!A1" display="Pasajeros Nacionales por principales rutas"/>
    <hyperlink ref="C18" location="'CUADRO 1.6 B'!A1" display="Pasajeros Rutas troncales por empresa"/>
    <hyperlink ref="C19" location="'CUADRO 1,7'!A1" display="Carga nacional por principales rutas"/>
    <hyperlink ref="C20" location="'CUADRO 1,8'!A1" display="Pasajeros internacionales por principales rutas"/>
    <hyperlink ref="C21" location="'CUADRO 1.8 B'!A1" display="Pasajeros internacionales Continente - País"/>
    <hyperlink ref="C22" location="'CUADRO 1.8 C'!A1" display="Pasajeros internacionales Continente – Empresa"/>
    <hyperlink ref="C23" location="'CUADRO 1,9'!A1" display="Carga internacional por principales rutas"/>
    <hyperlink ref="C24" location="'CUADRO 1.9 B'!A1" display="Carga internacional por Continente – País"/>
    <hyperlink ref="C25" location="'CUADRO 1.9C'!A1" display="Carga internacional por Continente – Empresa"/>
    <hyperlink ref="C26" location="'CUADRO 1.10'!A1" display="Pasajeros nacionales por aeropuerto"/>
    <hyperlink ref="C27" location="'CUADRO 1.11'!A1" display="Carga nacional por aeropuerto"/>
    <hyperlink ref="C28" location="'CUADRO 1.12'!A1" display="Pasajeros internacionales por aeropuerto"/>
    <hyperlink ref="C29" location="'CUADRO 1.13'!A1" display="Carga internacional por aeropuerto"/>
    <hyperlink ref="B34" r:id="rId1" display="juan.torres@aerocivil.gov.co"/>
  </hyperlinks>
  <printOptions/>
  <pageMargins left="0.75" right="0.75" top="1" bottom="1" header="0" footer="0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="88" zoomScaleNormal="88" zoomScalePageLayoutView="0" workbookViewId="0" topLeftCell="A1">
      <selection activeCell="L11" sqref="L11"/>
    </sheetView>
  </sheetViews>
  <sheetFormatPr defaultColWidth="9.140625" defaultRowHeight="12.75"/>
  <cols>
    <col min="1" max="1" width="19.57421875" style="496" customWidth="1"/>
    <col min="2" max="2" width="10.57421875" style="496" customWidth="1"/>
    <col min="3" max="3" width="10.140625" style="496" customWidth="1"/>
    <col min="4" max="4" width="12.140625" style="496" customWidth="1"/>
    <col min="5" max="5" width="9.28125" style="496" customWidth="1"/>
    <col min="6" max="6" width="10.28125" style="496" customWidth="1"/>
    <col min="7" max="7" width="10.7109375" style="496" bestFit="1" customWidth="1"/>
    <col min="8" max="8" width="10.140625" style="496" customWidth="1"/>
    <col min="9" max="9" width="10.28125" style="496" customWidth="1"/>
    <col min="10" max="11" width="9.140625" style="496" customWidth="1"/>
    <col min="12" max="12" width="11.8515625" style="496" customWidth="1"/>
    <col min="13" max="14" width="9.140625" style="496" customWidth="1"/>
    <col min="15" max="15" width="11.7109375" style="496" customWidth="1"/>
    <col min="16" max="16384" width="9.140625" style="496" customWidth="1"/>
  </cols>
  <sheetData>
    <row r="1" spans="8:9" ht="18.75" thickBot="1">
      <c r="H1" s="497" t="s">
        <v>0</v>
      </c>
      <c r="I1" s="498"/>
    </row>
    <row r="2" ht="4.5" customHeight="1" thickBot="1"/>
    <row r="3" spans="1:9" ht="22.5" customHeight="1" thickBot="1">
      <c r="A3" s="499" t="s">
        <v>158</v>
      </c>
      <c r="B3" s="500"/>
      <c r="C3" s="500"/>
      <c r="D3" s="500"/>
      <c r="E3" s="500"/>
      <c r="F3" s="500"/>
      <c r="G3" s="500"/>
      <c r="H3" s="500"/>
      <c r="I3" s="501"/>
    </row>
    <row r="4" spans="1:9" ht="14.25" thickBot="1">
      <c r="A4" s="502" t="s">
        <v>159</v>
      </c>
      <c r="B4" s="503" t="s">
        <v>39</v>
      </c>
      <c r="C4" s="504"/>
      <c r="D4" s="504"/>
      <c r="E4" s="505"/>
      <c r="F4" s="504" t="s">
        <v>40</v>
      </c>
      <c r="G4" s="504"/>
      <c r="H4" s="504"/>
      <c r="I4" s="505"/>
    </row>
    <row r="5" spans="1:9" s="510" customFormat="1" ht="34.5" customHeight="1" thickBot="1">
      <c r="A5" s="506"/>
      <c r="B5" s="507" t="s">
        <v>41</v>
      </c>
      <c r="C5" s="508" t="s">
        <v>42</v>
      </c>
      <c r="D5" s="507" t="s">
        <v>43</v>
      </c>
      <c r="E5" s="509" t="s">
        <v>44</v>
      </c>
      <c r="F5" s="507" t="s">
        <v>45</v>
      </c>
      <c r="G5" s="508" t="s">
        <v>42</v>
      </c>
      <c r="H5" s="507" t="s">
        <v>46</v>
      </c>
      <c r="I5" s="509" t="s">
        <v>44</v>
      </c>
    </row>
    <row r="6" spans="1:9" s="517" customFormat="1" ht="16.5" customHeight="1" thickBot="1">
      <c r="A6" s="511" t="s">
        <v>4</v>
      </c>
      <c r="B6" s="512">
        <f>B7+B20+B33+B41+B50+B57</f>
        <v>545981</v>
      </c>
      <c r="C6" s="513">
        <f aca="true" t="shared" si="0" ref="C6:C49">(B6/$B$6)</f>
        <v>1</v>
      </c>
      <c r="D6" s="514">
        <f>D7+D20+D33+D41+D50+D57</f>
        <v>508869</v>
      </c>
      <c r="E6" s="515">
        <f aca="true" t="shared" si="1" ref="E6:E11">(B6/D6-1)</f>
        <v>0.07293036125211017</v>
      </c>
      <c r="F6" s="516">
        <f>F7+F20+F33+F41+F50+F57</f>
        <v>545981</v>
      </c>
      <c r="G6" s="513">
        <f aca="true" t="shared" si="2" ref="G6:G49">(F6/$F$6)</f>
        <v>1</v>
      </c>
      <c r="H6" s="514">
        <f>H7+H20+H33+H41+H50+H57</f>
        <v>508869</v>
      </c>
      <c r="I6" s="515">
        <f aca="true" t="shared" si="3" ref="I6:I11">(F6/H6-1)</f>
        <v>0.07293036125211017</v>
      </c>
    </row>
    <row r="7" spans="1:15" s="523" customFormat="1" ht="16.5" customHeight="1" thickTop="1">
      <c r="A7" s="518" t="s">
        <v>160</v>
      </c>
      <c r="B7" s="519">
        <f>SUM(B8:B19)</f>
        <v>211488</v>
      </c>
      <c r="C7" s="520">
        <f t="shared" si="0"/>
        <v>0.38735413869713414</v>
      </c>
      <c r="D7" s="521">
        <f>SUM(D8:D19)</f>
        <v>186896</v>
      </c>
      <c r="E7" s="522">
        <f t="shared" si="1"/>
        <v>0.13158120023970543</v>
      </c>
      <c r="F7" s="519">
        <f>SUM(F8:F19)</f>
        <v>211488</v>
      </c>
      <c r="G7" s="520">
        <f t="shared" si="2"/>
        <v>0.38735413869713414</v>
      </c>
      <c r="H7" s="521">
        <f>SUM(H8:H19)</f>
        <v>186896</v>
      </c>
      <c r="I7" s="522">
        <f t="shared" si="3"/>
        <v>0.13158120023970543</v>
      </c>
      <c r="L7" s="524"/>
      <c r="M7" s="524"/>
      <c r="N7" s="524"/>
      <c r="O7" s="524"/>
    </row>
    <row r="8" spans="1:10" ht="16.5" customHeight="1">
      <c r="A8" s="525" t="s">
        <v>161</v>
      </c>
      <c r="B8" s="526">
        <v>38113</v>
      </c>
      <c r="C8" s="527">
        <f t="shared" si="0"/>
        <v>0.06980645846650341</v>
      </c>
      <c r="D8" s="528">
        <v>43181</v>
      </c>
      <c r="E8" s="529">
        <f t="shared" si="1"/>
        <v>-0.11736643431138694</v>
      </c>
      <c r="F8" s="530">
        <v>38113</v>
      </c>
      <c r="G8" s="527">
        <f t="shared" si="2"/>
        <v>0.06980645846650341</v>
      </c>
      <c r="H8" s="528">
        <v>43181</v>
      </c>
      <c r="I8" s="529">
        <f t="shared" si="3"/>
        <v>-0.11736643431138694</v>
      </c>
      <c r="J8" s="531"/>
    </row>
    <row r="9" spans="1:10" ht="16.5" customHeight="1">
      <c r="A9" s="525" t="s">
        <v>162</v>
      </c>
      <c r="B9" s="526">
        <v>23015</v>
      </c>
      <c r="C9" s="527">
        <f t="shared" si="0"/>
        <v>0.042153481531408604</v>
      </c>
      <c r="D9" s="528">
        <v>21140</v>
      </c>
      <c r="E9" s="529">
        <f t="shared" si="1"/>
        <v>0.08869441816461676</v>
      </c>
      <c r="F9" s="530">
        <v>23015</v>
      </c>
      <c r="G9" s="527">
        <f t="shared" si="2"/>
        <v>0.042153481531408604</v>
      </c>
      <c r="H9" s="528">
        <v>21140</v>
      </c>
      <c r="I9" s="529">
        <f t="shared" si="3"/>
        <v>0.08869441816461676</v>
      </c>
      <c r="J9" s="531"/>
    </row>
    <row r="10" spans="1:10" ht="16.5" customHeight="1">
      <c r="A10" s="525" t="s">
        <v>163</v>
      </c>
      <c r="B10" s="526">
        <v>20918</v>
      </c>
      <c r="C10" s="527">
        <f t="shared" si="0"/>
        <v>0.03831268853678058</v>
      </c>
      <c r="D10" s="528">
        <v>14563</v>
      </c>
      <c r="E10" s="529">
        <f t="shared" si="1"/>
        <v>0.43637986678568974</v>
      </c>
      <c r="F10" s="530">
        <v>20918</v>
      </c>
      <c r="G10" s="527">
        <f t="shared" si="2"/>
        <v>0.03831268853678058</v>
      </c>
      <c r="H10" s="528">
        <v>14563</v>
      </c>
      <c r="I10" s="529">
        <f t="shared" si="3"/>
        <v>0.43637986678568974</v>
      </c>
      <c r="J10" s="531"/>
    </row>
    <row r="11" spans="1:17" ht="16.5" customHeight="1">
      <c r="A11" s="525" t="s">
        <v>164</v>
      </c>
      <c r="B11" s="526">
        <v>19886</v>
      </c>
      <c r="C11" s="527">
        <f t="shared" si="0"/>
        <v>0.03642251287132702</v>
      </c>
      <c r="D11" s="528">
        <v>18250</v>
      </c>
      <c r="E11" s="529">
        <f t="shared" si="1"/>
        <v>0.0896438356164384</v>
      </c>
      <c r="F11" s="530">
        <v>19886</v>
      </c>
      <c r="G11" s="527">
        <f t="shared" si="2"/>
        <v>0.03642251287132702</v>
      </c>
      <c r="H11" s="528">
        <v>18250</v>
      </c>
      <c r="I11" s="529">
        <f t="shared" si="3"/>
        <v>0.0896438356164384</v>
      </c>
      <c r="J11" s="531"/>
      <c r="K11" s="532"/>
      <c r="L11" s="532"/>
      <c r="M11" s="532"/>
      <c r="N11" s="532"/>
      <c r="O11" s="532"/>
      <c r="P11" s="532"/>
      <c r="Q11" s="532"/>
    </row>
    <row r="12" spans="1:17" ht="16.5" customHeight="1">
      <c r="A12" s="525" t="s">
        <v>165</v>
      </c>
      <c r="B12" s="526">
        <v>14108</v>
      </c>
      <c r="C12" s="527">
        <f t="shared" si="0"/>
        <v>0.02583972702346785</v>
      </c>
      <c r="D12" s="528">
        <v>14203</v>
      </c>
      <c r="E12" s="529">
        <f aca="true" t="shared" si="4" ref="E12:E18">(B12/D12-1)</f>
        <v>-0.0066887277335774264</v>
      </c>
      <c r="F12" s="530">
        <v>14108</v>
      </c>
      <c r="G12" s="527">
        <f t="shared" si="2"/>
        <v>0.02583972702346785</v>
      </c>
      <c r="H12" s="528">
        <v>14203</v>
      </c>
      <c r="I12" s="529">
        <f aca="true" t="shared" si="5" ref="I12:I18">(F12/H12-1)</f>
        <v>-0.0066887277335774264</v>
      </c>
      <c r="J12" s="531"/>
      <c r="K12" s="532"/>
      <c r="L12" s="532"/>
      <c r="M12" s="532"/>
      <c r="N12" s="532"/>
      <c r="O12" s="532"/>
      <c r="P12" s="532"/>
      <c r="Q12" s="532"/>
    </row>
    <row r="13" spans="1:17" ht="16.5" customHeight="1">
      <c r="A13" s="525" t="s">
        <v>166</v>
      </c>
      <c r="B13" s="526">
        <v>11899</v>
      </c>
      <c r="C13" s="527">
        <f t="shared" si="0"/>
        <v>0.021793798685302235</v>
      </c>
      <c r="D13" s="528">
        <v>12280</v>
      </c>
      <c r="E13" s="529">
        <f t="shared" si="4"/>
        <v>-0.03102605863192187</v>
      </c>
      <c r="F13" s="530">
        <v>11899</v>
      </c>
      <c r="G13" s="527">
        <f t="shared" si="2"/>
        <v>0.021793798685302235</v>
      </c>
      <c r="H13" s="528">
        <v>12280</v>
      </c>
      <c r="I13" s="529">
        <f t="shared" si="5"/>
        <v>-0.03102605863192187</v>
      </c>
      <c r="J13" s="531"/>
      <c r="K13" s="532"/>
      <c r="L13" s="532"/>
      <c r="M13" s="532"/>
      <c r="N13" s="532"/>
      <c r="O13" s="532"/>
      <c r="P13" s="532"/>
      <c r="Q13" s="532"/>
    </row>
    <row r="14" spans="1:10" ht="16.5" customHeight="1">
      <c r="A14" s="525" t="s">
        <v>167</v>
      </c>
      <c r="B14" s="526">
        <v>8895</v>
      </c>
      <c r="C14" s="527">
        <f t="shared" si="0"/>
        <v>0.016291775721133155</v>
      </c>
      <c r="D14" s="528">
        <v>310</v>
      </c>
      <c r="E14" s="533" t="s">
        <v>150</v>
      </c>
      <c r="F14" s="530">
        <v>8895</v>
      </c>
      <c r="G14" s="527">
        <f t="shared" si="2"/>
        <v>0.016291775721133155</v>
      </c>
      <c r="H14" s="528">
        <v>310</v>
      </c>
      <c r="I14" s="529">
        <f t="shared" si="5"/>
        <v>27.693548387096776</v>
      </c>
      <c r="J14" s="531"/>
    </row>
    <row r="15" spans="1:10" ht="16.5" customHeight="1">
      <c r="A15" s="525" t="s">
        <v>168</v>
      </c>
      <c r="B15" s="526">
        <v>7399</v>
      </c>
      <c r="C15" s="527">
        <f t="shared" si="0"/>
        <v>0.013551753632452411</v>
      </c>
      <c r="D15" s="528">
        <v>7211</v>
      </c>
      <c r="E15" s="529">
        <f t="shared" si="4"/>
        <v>0.026071279988905793</v>
      </c>
      <c r="F15" s="530">
        <v>7399</v>
      </c>
      <c r="G15" s="527">
        <f t="shared" si="2"/>
        <v>0.013551753632452411</v>
      </c>
      <c r="H15" s="528">
        <v>7211</v>
      </c>
      <c r="I15" s="529">
        <f t="shared" si="5"/>
        <v>0.026071279988905793</v>
      </c>
      <c r="J15" s="531"/>
    </row>
    <row r="16" spans="1:10" ht="16.5" customHeight="1">
      <c r="A16" s="525" t="s">
        <v>169</v>
      </c>
      <c r="B16" s="526">
        <v>6394</v>
      </c>
      <c r="C16" s="527">
        <f t="shared" si="0"/>
        <v>0.01171103023731595</v>
      </c>
      <c r="D16" s="528">
        <v>7466</v>
      </c>
      <c r="E16" s="529">
        <f t="shared" si="4"/>
        <v>-0.1435842485936244</v>
      </c>
      <c r="F16" s="530">
        <v>6394</v>
      </c>
      <c r="G16" s="527">
        <f t="shared" si="2"/>
        <v>0.01171103023731595</v>
      </c>
      <c r="H16" s="528">
        <v>7466</v>
      </c>
      <c r="I16" s="529">
        <f t="shared" si="5"/>
        <v>-0.1435842485936244</v>
      </c>
      <c r="J16" s="531"/>
    </row>
    <row r="17" spans="1:10" ht="16.5" customHeight="1">
      <c r="A17" s="525" t="s">
        <v>170</v>
      </c>
      <c r="B17" s="526">
        <v>5952</v>
      </c>
      <c r="C17" s="527">
        <f t="shared" si="0"/>
        <v>0.010901478256569367</v>
      </c>
      <c r="D17" s="528">
        <v>5484</v>
      </c>
      <c r="E17" s="529">
        <f t="shared" si="4"/>
        <v>0.08533916849015322</v>
      </c>
      <c r="F17" s="530">
        <v>5952</v>
      </c>
      <c r="G17" s="527">
        <f t="shared" si="2"/>
        <v>0.010901478256569367</v>
      </c>
      <c r="H17" s="528">
        <v>5484</v>
      </c>
      <c r="I17" s="529">
        <f t="shared" si="5"/>
        <v>0.08533916849015322</v>
      </c>
      <c r="J17" s="531"/>
    </row>
    <row r="18" spans="1:10" ht="16.5" customHeight="1">
      <c r="A18" s="525" t="s">
        <v>171</v>
      </c>
      <c r="B18" s="526">
        <v>5432</v>
      </c>
      <c r="C18" s="527">
        <f t="shared" si="0"/>
        <v>0.009949064161573389</v>
      </c>
      <c r="D18" s="528">
        <v>5060</v>
      </c>
      <c r="E18" s="529">
        <f t="shared" si="4"/>
        <v>0.07351778656126484</v>
      </c>
      <c r="F18" s="530">
        <v>5432</v>
      </c>
      <c r="G18" s="527">
        <f t="shared" si="2"/>
        <v>0.009949064161573389</v>
      </c>
      <c r="H18" s="528">
        <v>5060</v>
      </c>
      <c r="I18" s="529">
        <f t="shared" si="5"/>
        <v>0.07351778656126484</v>
      </c>
      <c r="J18" s="531"/>
    </row>
    <row r="19" spans="1:10" ht="16.5" customHeight="1" thickBot="1">
      <c r="A19" s="525" t="s">
        <v>146</v>
      </c>
      <c r="B19" s="526">
        <v>49477</v>
      </c>
      <c r="C19" s="527">
        <f t="shared" si="0"/>
        <v>0.09062036957330016</v>
      </c>
      <c r="D19" s="528">
        <v>37748</v>
      </c>
      <c r="E19" s="529">
        <f aca="true" t="shared" si="6" ref="E19:E32">(B19/D19-1)</f>
        <v>0.3107184486595316</v>
      </c>
      <c r="F19" s="530">
        <v>49477</v>
      </c>
      <c r="G19" s="527">
        <f t="shared" si="2"/>
        <v>0.09062036957330016</v>
      </c>
      <c r="H19" s="528">
        <v>37748</v>
      </c>
      <c r="I19" s="529">
        <f aca="true" t="shared" si="7" ref="I19:I32">(F19/H19-1)</f>
        <v>0.3107184486595316</v>
      </c>
      <c r="J19" s="531"/>
    </row>
    <row r="20" spans="1:10" ht="16.5" customHeight="1">
      <c r="A20" s="534" t="s">
        <v>172</v>
      </c>
      <c r="B20" s="535">
        <f>SUM(B21:B32)</f>
        <v>138681</v>
      </c>
      <c r="C20" s="536">
        <f t="shared" si="0"/>
        <v>0.2540033444387259</v>
      </c>
      <c r="D20" s="537">
        <f>SUM(D21:D32)</f>
        <v>125033</v>
      </c>
      <c r="E20" s="538">
        <f t="shared" si="6"/>
        <v>0.1091551830316797</v>
      </c>
      <c r="F20" s="535">
        <f>SUM(F21:F32)</f>
        <v>138681</v>
      </c>
      <c r="G20" s="539">
        <f t="shared" si="2"/>
        <v>0.2540033444387259</v>
      </c>
      <c r="H20" s="540">
        <f>SUM(H21:H32)</f>
        <v>125033</v>
      </c>
      <c r="I20" s="538">
        <f t="shared" si="7"/>
        <v>0.1091551830316797</v>
      </c>
      <c r="J20" s="531"/>
    </row>
    <row r="21" spans="1:10" ht="16.5" customHeight="1">
      <c r="A21" s="541" t="s">
        <v>173</v>
      </c>
      <c r="B21" s="542">
        <v>25536</v>
      </c>
      <c r="C21" s="527">
        <f t="shared" si="0"/>
        <v>0.0467708583265718</v>
      </c>
      <c r="D21" s="543">
        <v>21680</v>
      </c>
      <c r="E21" s="529">
        <f t="shared" si="6"/>
        <v>0.177859778597786</v>
      </c>
      <c r="F21" s="544">
        <v>25536</v>
      </c>
      <c r="G21" s="527">
        <f t="shared" si="2"/>
        <v>0.0467708583265718</v>
      </c>
      <c r="H21" s="543">
        <v>21680</v>
      </c>
      <c r="I21" s="545">
        <f t="shared" si="7"/>
        <v>0.177859778597786</v>
      </c>
      <c r="J21" s="531"/>
    </row>
    <row r="22" spans="1:10" ht="16.5" customHeight="1">
      <c r="A22" s="541" t="s">
        <v>174</v>
      </c>
      <c r="B22" s="542">
        <v>16460</v>
      </c>
      <c r="C22" s="527">
        <f t="shared" si="0"/>
        <v>0.030147569237757358</v>
      </c>
      <c r="D22" s="543">
        <v>20292</v>
      </c>
      <c r="E22" s="529">
        <f t="shared" si="6"/>
        <v>-0.18884289375123198</v>
      </c>
      <c r="F22" s="544">
        <v>16460</v>
      </c>
      <c r="G22" s="527">
        <f t="shared" si="2"/>
        <v>0.030147569237757358</v>
      </c>
      <c r="H22" s="543">
        <v>20292</v>
      </c>
      <c r="I22" s="545">
        <f t="shared" si="7"/>
        <v>-0.18884289375123198</v>
      </c>
      <c r="J22" s="531"/>
    </row>
    <row r="23" spans="1:10" ht="16.5" customHeight="1">
      <c r="A23" s="541" t="s">
        <v>175</v>
      </c>
      <c r="B23" s="542">
        <v>12422</v>
      </c>
      <c r="C23" s="527">
        <f t="shared" si="0"/>
        <v>0.022751707477000116</v>
      </c>
      <c r="D23" s="543">
        <v>11724</v>
      </c>
      <c r="E23" s="529">
        <f>(B23/D23-1)</f>
        <v>0.05953599454111225</v>
      </c>
      <c r="F23" s="544">
        <v>12422</v>
      </c>
      <c r="G23" s="527">
        <f t="shared" si="2"/>
        <v>0.022751707477000116</v>
      </c>
      <c r="H23" s="543">
        <v>11724</v>
      </c>
      <c r="I23" s="545">
        <f>(F23/H23-1)</f>
        <v>0.05953599454111225</v>
      </c>
      <c r="J23" s="531"/>
    </row>
    <row r="24" spans="1:10" ht="16.5" customHeight="1">
      <c r="A24" s="541" t="s">
        <v>176</v>
      </c>
      <c r="B24" s="542">
        <v>10846</v>
      </c>
      <c r="C24" s="527">
        <f t="shared" si="0"/>
        <v>0.01986516014293538</v>
      </c>
      <c r="D24" s="543">
        <v>7947</v>
      </c>
      <c r="E24" s="529">
        <f t="shared" si="6"/>
        <v>0.36479174531269654</v>
      </c>
      <c r="F24" s="544">
        <v>10846</v>
      </c>
      <c r="G24" s="527">
        <f t="shared" si="2"/>
        <v>0.01986516014293538</v>
      </c>
      <c r="H24" s="543">
        <v>7947</v>
      </c>
      <c r="I24" s="545">
        <f t="shared" si="7"/>
        <v>0.36479174531269654</v>
      </c>
      <c r="J24" s="531"/>
    </row>
    <row r="25" spans="1:10" ht="16.5" customHeight="1">
      <c r="A25" s="541" t="s">
        <v>177</v>
      </c>
      <c r="B25" s="542">
        <v>9886</v>
      </c>
      <c r="C25" s="527">
        <f t="shared" si="0"/>
        <v>0.018106857198327414</v>
      </c>
      <c r="D25" s="543">
        <v>5918</v>
      </c>
      <c r="E25" s="529">
        <f t="shared" si="6"/>
        <v>0.6704967894558973</v>
      </c>
      <c r="F25" s="544">
        <v>9886</v>
      </c>
      <c r="G25" s="527">
        <f t="shared" si="2"/>
        <v>0.018106857198327414</v>
      </c>
      <c r="H25" s="543">
        <v>5918</v>
      </c>
      <c r="I25" s="545">
        <f t="shared" si="7"/>
        <v>0.6704967894558973</v>
      </c>
      <c r="J25" s="531"/>
    </row>
    <row r="26" spans="1:10" ht="16.5" customHeight="1">
      <c r="A26" s="541" t="s">
        <v>178</v>
      </c>
      <c r="B26" s="542">
        <v>7919</v>
      </c>
      <c r="C26" s="527">
        <f t="shared" si="0"/>
        <v>0.014504167727448392</v>
      </c>
      <c r="D26" s="543">
        <v>8092</v>
      </c>
      <c r="E26" s="529">
        <f t="shared" si="6"/>
        <v>-0.02137913989125062</v>
      </c>
      <c r="F26" s="544">
        <v>7919</v>
      </c>
      <c r="G26" s="527">
        <f t="shared" si="2"/>
        <v>0.014504167727448392</v>
      </c>
      <c r="H26" s="543">
        <v>8092</v>
      </c>
      <c r="I26" s="545">
        <f t="shared" si="7"/>
        <v>-0.02137913989125062</v>
      </c>
      <c r="J26" s="531"/>
    </row>
    <row r="27" spans="1:10" ht="16.5" customHeight="1">
      <c r="A27" s="541" t="s">
        <v>179</v>
      </c>
      <c r="B27" s="542">
        <v>4588</v>
      </c>
      <c r="C27" s="527">
        <f t="shared" si="0"/>
        <v>0.00840322282277222</v>
      </c>
      <c r="D27" s="543">
        <v>4179</v>
      </c>
      <c r="E27" s="529">
        <f t="shared" si="6"/>
        <v>0.0978703039004547</v>
      </c>
      <c r="F27" s="544">
        <v>4588</v>
      </c>
      <c r="G27" s="527">
        <f t="shared" si="2"/>
        <v>0.00840322282277222</v>
      </c>
      <c r="H27" s="543">
        <v>4179</v>
      </c>
      <c r="I27" s="545">
        <f t="shared" si="7"/>
        <v>0.0978703039004547</v>
      </c>
      <c r="J27" s="531"/>
    </row>
    <row r="28" spans="1:10" ht="16.5" customHeight="1">
      <c r="A28" s="541" t="s">
        <v>180</v>
      </c>
      <c r="B28" s="542">
        <v>4548</v>
      </c>
      <c r="C28" s="527">
        <f t="shared" si="0"/>
        <v>0.008329960200080222</v>
      </c>
      <c r="D28" s="543">
        <v>3566</v>
      </c>
      <c r="E28" s="529">
        <f t="shared" si="6"/>
        <v>0.2753785754346607</v>
      </c>
      <c r="F28" s="544">
        <v>4548</v>
      </c>
      <c r="G28" s="527">
        <f t="shared" si="2"/>
        <v>0.008329960200080222</v>
      </c>
      <c r="H28" s="543">
        <v>3566</v>
      </c>
      <c r="I28" s="545">
        <f t="shared" si="7"/>
        <v>0.2753785754346607</v>
      </c>
      <c r="J28" s="531"/>
    </row>
    <row r="29" spans="1:10" ht="16.5" customHeight="1">
      <c r="A29" s="541" t="s">
        <v>181</v>
      </c>
      <c r="B29" s="542">
        <v>2940</v>
      </c>
      <c r="C29" s="527">
        <f t="shared" si="0"/>
        <v>0.005384802767861885</v>
      </c>
      <c r="D29" s="543">
        <v>3155</v>
      </c>
      <c r="E29" s="529">
        <f t="shared" si="6"/>
        <v>-0.06814580031695716</v>
      </c>
      <c r="F29" s="544">
        <v>2940</v>
      </c>
      <c r="G29" s="527">
        <f t="shared" si="2"/>
        <v>0.005384802767861885</v>
      </c>
      <c r="H29" s="543">
        <v>3155</v>
      </c>
      <c r="I29" s="545">
        <f t="shared" si="7"/>
        <v>-0.06814580031695716</v>
      </c>
      <c r="J29" s="531"/>
    </row>
    <row r="30" spans="1:10" ht="16.5" customHeight="1">
      <c r="A30" s="541" t="s">
        <v>182</v>
      </c>
      <c r="B30" s="542">
        <v>2898</v>
      </c>
      <c r="C30" s="527">
        <f t="shared" si="0"/>
        <v>0.005307877014035287</v>
      </c>
      <c r="D30" s="543">
        <v>3997</v>
      </c>
      <c r="E30" s="529">
        <f t="shared" si="6"/>
        <v>-0.2749562171628721</v>
      </c>
      <c r="F30" s="544">
        <v>2898</v>
      </c>
      <c r="G30" s="527">
        <f t="shared" si="2"/>
        <v>0.005307877014035287</v>
      </c>
      <c r="H30" s="543">
        <v>3997</v>
      </c>
      <c r="I30" s="545">
        <f t="shared" si="7"/>
        <v>-0.2749562171628721</v>
      </c>
      <c r="J30" s="531"/>
    </row>
    <row r="31" spans="1:10" ht="16.5" customHeight="1">
      <c r="A31" s="541" t="s">
        <v>183</v>
      </c>
      <c r="B31" s="542">
        <v>2084</v>
      </c>
      <c r="C31" s="527">
        <f t="shared" si="0"/>
        <v>0.0038169826422531188</v>
      </c>
      <c r="D31" s="543">
        <v>426</v>
      </c>
      <c r="E31" s="529">
        <f t="shared" si="6"/>
        <v>3.892018779342723</v>
      </c>
      <c r="F31" s="544">
        <v>2084</v>
      </c>
      <c r="G31" s="527">
        <f t="shared" si="2"/>
        <v>0.0038169826422531188</v>
      </c>
      <c r="H31" s="543">
        <v>426</v>
      </c>
      <c r="I31" s="545">
        <f t="shared" si="7"/>
        <v>3.892018779342723</v>
      </c>
      <c r="J31" s="531"/>
    </row>
    <row r="32" spans="1:10" ht="16.5" customHeight="1" thickBot="1">
      <c r="A32" s="541" t="s">
        <v>146</v>
      </c>
      <c r="B32" s="542">
        <v>38554</v>
      </c>
      <c r="C32" s="527">
        <f t="shared" si="0"/>
        <v>0.0706141788816827</v>
      </c>
      <c r="D32" s="543">
        <v>34057</v>
      </c>
      <c r="E32" s="529">
        <f t="shared" si="6"/>
        <v>0.13204333910796606</v>
      </c>
      <c r="F32" s="544">
        <v>38554</v>
      </c>
      <c r="G32" s="527">
        <f t="shared" si="2"/>
        <v>0.0706141788816827</v>
      </c>
      <c r="H32" s="543">
        <v>34057</v>
      </c>
      <c r="I32" s="545">
        <f t="shared" si="7"/>
        <v>0.13204333910796606</v>
      </c>
      <c r="J32" s="531"/>
    </row>
    <row r="33" spans="1:10" ht="16.5" customHeight="1">
      <c r="A33" s="534" t="s">
        <v>184</v>
      </c>
      <c r="B33" s="535">
        <f>SUM(B34:B40)</f>
        <v>72984</v>
      </c>
      <c r="C33" s="539">
        <f t="shared" si="0"/>
        <v>0.13367498136382036</v>
      </c>
      <c r="D33" s="546">
        <f>SUM(D34:D40)</f>
        <v>74540</v>
      </c>
      <c r="E33" s="538">
        <f aca="true" t="shared" si="8" ref="E33:E49">(B33/D33-1)</f>
        <v>-0.020874698148645066</v>
      </c>
      <c r="F33" s="540">
        <f>SUM(F34:F40)</f>
        <v>72984</v>
      </c>
      <c r="G33" s="539">
        <f t="shared" si="2"/>
        <v>0.13367498136382036</v>
      </c>
      <c r="H33" s="546">
        <f>SUM(H34:H40)</f>
        <v>74540</v>
      </c>
      <c r="I33" s="538">
        <f aca="true" t="shared" si="9" ref="I33:I49">(F33/H33-1)</f>
        <v>-0.020874698148645066</v>
      </c>
      <c r="J33" s="531"/>
    </row>
    <row r="34" spans="1:10" ht="16.5" customHeight="1">
      <c r="A34" s="525" t="s">
        <v>185</v>
      </c>
      <c r="B34" s="526">
        <v>29292</v>
      </c>
      <c r="C34" s="527">
        <f t="shared" si="0"/>
        <v>0.05365021859735046</v>
      </c>
      <c r="D34" s="528">
        <v>34490</v>
      </c>
      <c r="E34" s="529">
        <f t="shared" si="8"/>
        <v>-0.15071035082632644</v>
      </c>
      <c r="F34" s="530">
        <v>29292</v>
      </c>
      <c r="G34" s="527">
        <f t="shared" si="2"/>
        <v>0.05365021859735046</v>
      </c>
      <c r="H34" s="528">
        <v>34490</v>
      </c>
      <c r="I34" s="529">
        <f t="shared" si="9"/>
        <v>-0.15071035082632644</v>
      </c>
      <c r="J34" s="531"/>
    </row>
    <row r="35" spans="1:10" ht="16.5" customHeight="1">
      <c r="A35" s="525" t="s">
        <v>186</v>
      </c>
      <c r="B35" s="526">
        <v>15671</v>
      </c>
      <c r="C35" s="527">
        <f t="shared" si="0"/>
        <v>0.028702464005157687</v>
      </c>
      <c r="D35" s="528">
        <v>15152</v>
      </c>
      <c r="E35" s="529">
        <f aca="true" t="shared" si="10" ref="E35:E40">(B35/D35-1)</f>
        <v>0.034252903907074916</v>
      </c>
      <c r="F35" s="530">
        <v>15671</v>
      </c>
      <c r="G35" s="527">
        <f t="shared" si="2"/>
        <v>0.028702464005157687</v>
      </c>
      <c r="H35" s="528">
        <v>15152</v>
      </c>
      <c r="I35" s="529">
        <f aca="true" t="shared" si="11" ref="I35:I40">(F35/H35-1)</f>
        <v>0.034252903907074916</v>
      </c>
      <c r="J35" s="531"/>
    </row>
    <row r="36" spans="1:10" ht="16.5" customHeight="1">
      <c r="A36" s="525" t="s">
        <v>187</v>
      </c>
      <c r="B36" s="526">
        <v>9228</v>
      </c>
      <c r="C36" s="527">
        <f t="shared" si="0"/>
        <v>0.01690168705504404</v>
      </c>
      <c r="D36" s="528">
        <v>7475</v>
      </c>
      <c r="E36" s="529">
        <f t="shared" si="10"/>
        <v>0.23451505016722418</v>
      </c>
      <c r="F36" s="530">
        <v>9228</v>
      </c>
      <c r="G36" s="527">
        <f t="shared" si="2"/>
        <v>0.01690168705504404</v>
      </c>
      <c r="H36" s="528">
        <v>7475</v>
      </c>
      <c r="I36" s="529">
        <f t="shared" si="11"/>
        <v>0.23451505016722418</v>
      </c>
      <c r="J36" s="531"/>
    </row>
    <row r="37" spans="1:10" ht="16.5" customHeight="1">
      <c r="A37" s="525" t="s">
        <v>188</v>
      </c>
      <c r="B37" s="526">
        <v>2705</v>
      </c>
      <c r="C37" s="527">
        <f t="shared" si="0"/>
        <v>0.004954384859546394</v>
      </c>
      <c r="D37" s="528">
        <v>2362</v>
      </c>
      <c r="E37" s="529">
        <f t="shared" si="10"/>
        <v>0.14521591871295514</v>
      </c>
      <c r="F37" s="530">
        <v>2705</v>
      </c>
      <c r="G37" s="527">
        <f t="shared" si="2"/>
        <v>0.004954384859546394</v>
      </c>
      <c r="H37" s="528">
        <v>2362</v>
      </c>
      <c r="I37" s="529">
        <f t="shared" si="11"/>
        <v>0.14521591871295514</v>
      </c>
      <c r="J37" s="531"/>
    </row>
    <row r="38" spans="1:10" ht="16.5" customHeight="1">
      <c r="A38" s="525" t="s">
        <v>189</v>
      </c>
      <c r="B38" s="526">
        <v>2482</v>
      </c>
      <c r="C38" s="527">
        <f t="shared" si="0"/>
        <v>0.004545945738038504</v>
      </c>
      <c r="D38" s="528">
        <v>2322</v>
      </c>
      <c r="E38" s="529">
        <f t="shared" si="10"/>
        <v>0.06890611541774327</v>
      </c>
      <c r="F38" s="530">
        <v>2482</v>
      </c>
      <c r="G38" s="527">
        <f t="shared" si="2"/>
        <v>0.004545945738038504</v>
      </c>
      <c r="H38" s="528">
        <v>2322</v>
      </c>
      <c r="I38" s="529">
        <f t="shared" si="11"/>
        <v>0.06890611541774327</v>
      </c>
      <c r="J38" s="531"/>
    </row>
    <row r="39" spans="1:10" ht="16.5" customHeight="1">
      <c r="A39" s="525" t="s">
        <v>190</v>
      </c>
      <c r="B39" s="526">
        <v>788</v>
      </c>
      <c r="C39" s="527">
        <f t="shared" si="0"/>
        <v>0.0014432736670323694</v>
      </c>
      <c r="D39" s="528">
        <v>691</v>
      </c>
      <c r="E39" s="529">
        <f t="shared" si="10"/>
        <v>0.14037626628075262</v>
      </c>
      <c r="F39" s="530">
        <v>788</v>
      </c>
      <c r="G39" s="527">
        <f t="shared" si="2"/>
        <v>0.0014432736670323694</v>
      </c>
      <c r="H39" s="528">
        <v>691</v>
      </c>
      <c r="I39" s="529">
        <f t="shared" si="11"/>
        <v>0.14037626628075262</v>
      </c>
      <c r="J39" s="531"/>
    </row>
    <row r="40" spans="1:10" ht="16.5" customHeight="1" thickBot="1">
      <c r="A40" s="525" t="s">
        <v>146</v>
      </c>
      <c r="B40" s="526">
        <v>12818</v>
      </c>
      <c r="C40" s="527">
        <f t="shared" si="0"/>
        <v>0.0234770074416509</v>
      </c>
      <c r="D40" s="528">
        <v>12048</v>
      </c>
      <c r="E40" s="529">
        <f t="shared" si="10"/>
        <v>0.06391102257636128</v>
      </c>
      <c r="F40" s="530">
        <v>12818</v>
      </c>
      <c r="G40" s="527">
        <f t="shared" si="2"/>
        <v>0.0234770074416509</v>
      </c>
      <c r="H40" s="528">
        <v>12048</v>
      </c>
      <c r="I40" s="529">
        <f t="shared" si="11"/>
        <v>0.06391102257636128</v>
      </c>
      <c r="J40" s="531"/>
    </row>
    <row r="41" spans="1:10" ht="16.5" customHeight="1">
      <c r="A41" s="534" t="s">
        <v>191</v>
      </c>
      <c r="B41" s="535">
        <f>SUM(B42:B49)</f>
        <v>107126</v>
      </c>
      <c r="C41" s="539">
        <f t="shared" si="0"/>
        <v>0.1962082929625756</v>
      </c>
      <c r="D41" s="546">
        <f>SUM(D42:D49)</f>
        <v>107860</v>
      </c>
      <c r="E41" s="538">
        <f t="shared" si="8"/>
        <v>-0.0068051177452252976</v>
      </c>
      <c r="F41" s="540">
        <f>SUM(F42:F49)</f>
        <v>107126</v>
      </c>
      <c r="G41" s="539">
        <f t="shared" si="2"/>
        <v>0.1962082929625756</v>
      </c>
      <c r="H41" s="546">
        <f>SUM(H42:H49)</f>
        <v>107860</v>
      </c>
      <c r="I41" s="538">
        <f t="shared" si="9"/>
        <v>-0.0068051177452252976</v>
      </c>
      <c r="J41" s="531"/>
    </row>
    <row r="42" spans="1:10" ht="16.5" customHeight="1">
      <c r="A42" s="525" t="s">
        <v>192</v>
      </c>
      <c r="B42" s="526">
        <v>25635</v>
      </c>
      <c r="C42" s="527">
        <f t="shared" si="0"/>
        <v>0.0469521833177345</v>
      </c>
      <c r="D42" s="528">
        <v>26297</v>
      </c>
      <c r="E42" s="529">
        <f t="shared" si="8"/>
        <v>-0.025173974217591377</v>
      </c>
      <c r="F42" s="530">
        <v>25635</v>
      </c>
      <c r="G42" s="527">
        <f t="shared" si="2"/>
        <v>0.0469521833177345</v>
      </c>
      <c r="H42" s="528">
        <v>26297</v>
      </c>
      <c r="I42" s="529">
        <f t="shared" si="9"/>
        <v>-0.025173974217591377</v>
      </c>
      <c r="J42" s="531"/>
    </row>
    <row r="43" spans="1:10" ht="16.5" customHeight="1">
      <c r="A43" s="525" t="s">
        <v>193</v>
      </c>
      <c r="B43" s="526">
        <v>15187</v>
      </c>
      <c r="C43" s="527">
        <f t="shared" si="0"/>
        <v>0.027815986270584507</v>
      </c>
      <c r="D43" s="528">
        <v>16025</v>
      </c>
      <c r="E43" s="529">
        <f t="shared" si="8"/>
        <v>-0.0522932917316693</v>
      </c>
      <c r="F43" s="530">
        <v>15187</v>
      </c>
      <c r="G43" s="527">
        <f t="shared" si="2"/>
        <v>0.027815986270584507</v>
      </c>
      <c r="H43" s="528">
        <v>16025</v>
      </c>
      <c r="I43" s="529">
        <f t="shared" si="9"/>
        <v>-0.0522932917316693</v>
      </c>
      <c r="J43" s="531"/>
    </row>
    <row r="44" spans="1:10" ht="16.5" customHeight="1">
      <c r="A44" s="525" t="s">
        <v>194</v>
      </c>
      <c r="B44" s="526">
        <v>15004</v>
      </c>
      <c r="C44" s="527">
        <f t="shared" si="0"/>
        <v>0.027480809771768616</v>
      </c>
      <c r="D44" s="528">
        <v>14943</v>
      </c>
      <c r="E44" s="529">
        <f>(B44/D44-1)</f>
        <v>0.004082178946664072</v>
      </c>
      <c r="F44" s="530">
        <v>15004</v>
      </c>
      <c r="G44" s="527">
        <f t="shared" si="2"/>
        <v>0.027480809771768616</v>
      </c>
      <c r="H44" s="528">
        <v>14943</v>
      </c>
      <c r="I44" s="529">
        <f>(F44/H44-1)</f>
        <v>0.004082178946664072</v>
      </c>
      <c r="J44" s="531"/>
    </row>
    <row r="45" spans="1:10" ht="16.5" customHeight="1">
      <c r="A45" s="525" t="s">
        <v>195</v>
      </c>
      <c r="B45" s="526">
        <v>8622</v>
      </c>
      <c r="C45" s="527">
        <f t="shared" si="0"/>
        <v>0.015791758321260264</v>
      </c>
      <c r="D45" s="528">
        <v>11617</v>
      </c>
      <c r="E45" s="529">
        <f t="shared" si="8"/>
        <v>-0.2578118274941895</v>
      </c>
      <c r="F45" s="530">
        <v>8622</v>
      </c>
      <c r="G45" s="527">
        <f t="shared" si="2"/>
        <v>0.015791758321260264</v>
      </c>
      <c r="H45" s="528">
        <v>11617</v>
      </c>
      <c r="I45" s="529">
        <f t="shared" si="9"/>
        <v>-0.2578118274941895</v>
      </c>
      <c r="J45" s="531"/>
    </row>
    <row r="46" spans="1:10" ht="16.5" customHeight="1">
      <c r="A46" s="525" t="s">
        <v>196</v>
      </c>
      <c r="B46" s="526">
        <v>5459</v>
      </c>
      <c r="C46" s="527">
        <f t="shared" si="0"/>
        <v>0.009998516431890488</v>
      </c>
      <c r="D46" s="528">
        <v>3758</v>
      </c>
      <c r="E46" s="529">
        <f>(B46/D46-1)</f>
        <v>0.45263437998935596</v>
      </c>
      <c r="F46" s="530">
        <v>5459</v>
      </c>
      <c r="G46" s="527">
        <f t="shared" si="2"/>
        <v>0.009998516431890488</v>
      </c>
      <c r="H46" s="528">
        <v>3758</v>
      </c>
      <c r="I46" s="529">
        <f>(F46/H46-1)</f>
        <v>0.45263437998935596</v>
      </c>
      <c r="J46" s="531"/>
    </row>
    <row r="47" spans="1:10" ht="16.5" customHeight="1">
      <c r="A47" s="525" t="s">
        <v>197</v>
      </c>
      <c r="B47" s="526">
        <v>4948</v>
      </c>
      <c r="C47" s="527">
        <f t="shared" si="0"/>
        <v>0.009062586427000207</v>
      </c>
      <c r="D47" s="528">
        <v>5639</v>
      </c>
      <c r="E47" s="529">
        <f t="shared" si="8"/>
        <v>-0.12253945735059413</v>
      </c>
      <c r="F47" s="530">
        <v>4948</v>
      </c>
      <c r="G47" s="527">
        <f t="shared" si="2"/>
        <v>0.009062586427000207</v>
      </c>
      <c r="H47" s="528">
        <v>5639</v>
      </c>
      <c r="I47" s="529">
        <f t="shared" si="9"/>
        <v>-0.12253945735059413</v>
      </c>
      <c r="J47" s="531"/>
    </row>
    <row r="48" spans="1:10" ht="16.5" customHeight="1">
      <c r="A48" s="525" t="s">
        <v>198</v>
      </c>
      <c r="B48" s="526">
        <v>2359</v>
      </c>
      <c r="C48" s="527">
        <f t="shared" si="0"/>
        <v>0.004320663173260608</v>
      </c>
      <c r="D48" s="528">
        <v>2483</v>
      </c>
      <c r="E48" s="529">
        <f t="shared" si="8"/>
        <v>-0.049939589206604906</v>
      </c>
      <c r="F48" s="530">
        <v>2359</v>
      </c>
      <c r="G48" s="527">
        <f t="shared" si="2"/>
        <v>0.004320663173260608</v>
      </c>
      <c r="H48" s="528">
        <v>2483</v>
      </c>
      <c r="I48" s="529">
        <f t="shared" si="9"/>
        <v>-0.049939589206604906</v>
      </c>
      <c r="J48" s="531"/>
    </row>
    <row r="49" spans="1:10" ht="16.5" customHeight="1" thickBot="1">
      <c r="A49" s="525" t="s">
        <v>146</v>
      </c>
      <c r="B49" s="526">
        <v>29912</v>
      </c>
      <c r="C49" s="527">
        <f t="shared" si="0"/>
        <v>0.054785789249076434</v>
      </c>
      <c r="D49" s="528">
        <v>27098</v>
      </c>
      <c r="E49" s="529">
        <f t="shared" si="8"/>
        <v>0.10384530223632749</v>
      </c>
      <c r="F49" s="530">
        <v>29912</v>
      </c>
      <c r="G49" s="527">
        <f t="shared" si="2"/>
        <v>0.054785789249076434</v>
      </c>
      <c r="H49" s="528">
        <v>27098</v>
      </c>
      <c r="I49" s="529">
        <f t="shared" si="9"/>
        <v>0.10384530223632749</v>
      </c>
      <c r="J49" s="531"/>
    </row>
    <row r="50" spans="1:10" ht="16.5" customHeight="1">
      <c r="A50" s="534" t="s">
        <v>199</v>
      </c>
      <c r="B50" s="535">
        <f>SUM(B51:B56)</f>
        <v>13149</v>
      </c>
      <c r="C50" s="539">
        <f aca="true" t="shared" si="12" ref="C50:C57">(B50/$B$6)</f>
        <v>0.024083255644427187</v>
      </c>
      <c r="D50" s="546">
        <f>SUM(D51:D56)</f>
        <v>13071</v>
      </c>
      <c r="E50" s="538">
        <f aca="true" t="shared" si="13" ref="E50:E57">(B50/D50-1)</f>
        <v>0.0059674087675005705</v>
      </c>
      <c r="F50" s="540">
        <f>SUM(F51:F56)</f>
        <v>13149</v>
      </c>
      <c r="G50" s="539">
        <f aca="true" t="shared" si="14" ref="G50:G57">(F50/$F$6)</f>
        <v>0.024083255644427187</v>
      </c>
      <c r="H50" s="546">
        <f>SUM(H51:H56)</f>
        <v>13071</v>
      </c>
      <c r="I50" s="538">
        <f aca="true" t="shared" si="15" ref="I50:I57">(F50/H50-1)</f>
        <v>0.0059674087675005705</v>
      </c>
      <c r="J50" s="531"/>
    </row>
    <row r="51" spans="1:10" ht="16.5" customHeight="1">
      <c r="A51" s="525" t="s">
        <v>200</v>
      </c>
      <c r="B51" s="526">
        <v>3157</v>
      </c>
      <c r="C51" s="527">
        <f t="shared" si="12"/>
        <v>0.0057822524959659765</v>
      </c>
      <c r="D51" s="528">
        <v>3074</v>
      </c>
      <c r="E51" s="529">
        <f t="shared" si="13"/>
        <v>0.027000650618087096</v>
      </c>
      <c r="F51" s="530">
        <v>3157</v>
      </c>
      <c r="G51" s="527">
        <f t="shared" si="14"/>
        <v>0.0057822524959659765</v>
      </c>
      <c r="H51" s="528">
        <v>3074</v>
      </c>
      <c r="I51" s="529">
        <f t="shared" si="15"/>
        <v>0.027000650618087096</v>
      </c>
      <c r="J51" s="531"/>
    </row>
    <row r="52" spans="1:10" ht="16.5" customHeight="1">
      <c r="A52" s="525" t="s">
        <v>201</v>
      </c>
      <c r="B52" s="526">
        <v>2406</v>
      </c>
      <c r="C52" s="527">
        <f t="shared" si="12"/>
        <v>0.0044067467549237065</v>
      </c>
      <c r="D52" s="528">
        <v>2290</v>
      </c>
      <c r="E52" s="529">
        <f>(B52/D52-1)</f>
        <v>0.05065502183406112</v>
      </c>
      <c r="F52" s="530">
        <v>2406</v>
      </c>
      <c r="G52" s="527">
        <f t="shared" si="14"/>
        <v>0.0044067467549237065</v>
      </c>
      <c r="H52" s="528">
        <v>2290</v>
      </c>
      <c r="I52" s="529">
        <f>(F52/H52-1)</f>
        <v>0.05065502183406112</v>
      </c>
      <c r="J52" s="531"/>
    </row>
    <row r="53" spans="1:10" ht="16.5" customHeight="1">
      <c r="A53" s="525" t="s">
        <v>202</v>
      </c>
      <c r="B53" s="526">
        <v>1619</v>
      </c>
      <c r="C53" s="527">
        <f t="shared" si="12"/>
        <v>0.002965304653458637</v>
      </c>
      <c r="D53" s="528">
        <v>1425</v>
      </c>
      <c r="E53" s="529">
        <f>(B53/D53-1)</f>
        <v>0.136140350877193</v>
      </c>
      <c r="F53" s="530">
        <v>1619</v>
      </c>
      <c r="G53" s="527">
        <f t="shared" si="14"/>
        <v>0.002965304653458637</v>
      </c>
      <c r="H53" s="528">
        <v>1425</v>
      </c>
      <c r="I53" s="529">
        <f>(F53/H53-1)</f>
        <v>0.136140350877193</v>
      </c>
      <c r="J53" s="531"/>
    </row>
    <row r="54" spans="1:10" ht="16.5" customHeight="1">
      <c r="A54" s="525" t="s">
        <v>203</v>
      </c>
      <c r="B54" s="526">
        <v>865</v>
      </c>
      <c r="C54" s="527">
        <f t="shared" si="12"/>
        <v>0.0015843042157144662</v>
      </c>
      <c r="D54" s="528">
        <v>998</v>
      </c>
      <c r="E54" s="529">
        <f t="shared" si="13"/>
        <v>-0.13326653306613223</v>
      </c>
      <c r="F54" s="530">
        <v>865</v>
      </c>
      <c r="G54" s="527">
        <f t="shared" si="14"/>
        <v>0.0015843042157144662</v>
      </c>
      <c r="H54" s="528">
        <v>998</v>
      </c>
      <c r="I54" s="529">
        <f t="shared" si="15"/>
        <v>-0.13326653306613223</v>
      </c>
      <c r="J54" s="531"/>
    </row>
    <row r="55" spans="1:10" ht="16.5" customHeight="1">
      <c r="A55" s="525" t="s">
        <v>204</v>
      </c>
      <c r="B55" s="526">
        <v>789</v>
      </c>
      <c r="C55" s="527">
        <f>(B55/$B$6)</f>
        <v>0.0014451052325996693</v>
      </c>
      <c r="D55" s="528">
        <v>750</v>
      </c>
      <c r="E55" s="529">
        <f>(B55/D55-1)</f>
        <v>0.052000000000000046</v>
      </c>
      <c r="F55" s="530">
        <v>789</v>
      </c>
      <c r="G55" s="527">
        <f>(F55/$F$6)</f>
        <v>0.0014451052325996693</v>
      </c>
      <c r="H55" s="528">
        <v>750</v>
      </c>
      <c r="I55" s="529">
        <f>(F55/H55-1)</f>
        <v>0.052000000000000046</v>
      </c>
      <c r="J55" s="531"/>
    </row>
    <row r="56" spans="1:10" ht="16.5" customHeight="1" thickBot="1">
      <c r="A56" s="525" t="s">
        <v>146</v>
      </c>
      <c r="B56" s="526">
        <v>4313</v>
      </c>
      <c r="C56" s="527">
        <f t="shared" si="12"/>
        <v>0.007899542291764731</v>
      </c>
      <c r="D56" s="528">
        <v>4534</v>
      </c>
      <c r="E56" s="529">
        <f t="shared" si="13"/>
        <v>-0.04874283193647988</v>
      </c>
      <c r="F56" s="530">
        <v>4313</v>
      </c>
      <c r="G56" s="527">
        <f t="shared" si="14"/>
        <v>0.007899542291764731</v>
      </c>
      <c r="H56" s="528">
        <v>4534</v>
      </c>
      <c r="I56" s="529">
        <f t="shared" si="15"/>
        <v>-0.04874283193647988</v>
      </c>
      <c r="J56" s="531"/>
    </row>
    <row r="57" spans="1:10" ht="16.5" customHeight="1" thickBot="1">
      <c r="A57" s="547" t="s">
        <v>205</v>
      </c>
      <c r="B57" s="548">
        <v>2553</v>
      </c>
      <c r="C57" s="549">
        <f t="shared" si="12"/>
        <v>0.004675986893316801</v>
      </c>
      <c r="D57" s="550">
        <v>1469</v>
      </c>
      <c r="E57" s="551">
        <f t="shared" si="13"/>
        <v>0.7379169503063308</v>
      </c>
      <c r="F57" s="548">
        <v>2553</v>
      </c>
      <c r="G57" s="549">
        <f t="shared" si="14"/>
        <v>0.004675986893316801</v>
      </c>
      <c r="H57" s="550">
        <v>1469</v>
      </c>
      <c r="I57" s="551">
        <f t="shared" si="15"/>
        <v>0.7379169503063308</v>
      </c>
      <c r="J57" s="531"/>
    </row>
    <row r="58" ht="14.25">
      <c r="A58" s="214" t="s">
        <v>206</v>
      </c>
    </row>
    <row r="59" ht="14.25">
      <c r="A59" s="214"/>
    </row>
  </sheetData>
  <sheetProtection/>
  <mergeCells count="5">
    <mergeCell ref="H1:I1"/>
    <mergeCell ref="B4:E4"/>
    <mergeCell ref="F4:I4"/>
    <mergeCell ref="A4:A5"/>
    <mergeCell ref="A3:I3"/>
  </mergeCells>
  <conditionalFormatting sqref="I58:I65536 E58:E65536 E3:E5 I3:I5 G1:G65536 C1:C65536">
    <cfRule type="cellIs" priority="1" dxfId="0" operator="lessThan" stopIfTrue="1">
      <formula>0</formula>
    </cfRule>
  </conditionalFormatting>
  <conditionalFormatting sqref="I6:I57 E6:E57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75" right="0.27" top="0.27" bottom="0.18" header="0.25" footer="0.18"/>
  <pageSetup horizontalDpi="600" verticalDpi="6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Q4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4.28125" style="552" customWidth="1"/>
    <col min="2" max="4" width="9.8515625" style="552" bestFit="1" customWidth="1"/>
    <col min="5" max="5" width="10.8515625" style="552" bestFit="1" customWidth="1"/>
    <col min="6" max="8" width="9.8515625" style="552" bestFit="1" customWidth="1"/>
    <col min="9" max="9" width="8.421875" style="552" customWidth="1"/>
    <col min="10" max="11" width="11.140625" style="552" customWidth="1"/>
    <col min="12" max="12" width="11.421875" style="552" customWidth="1"/>
    <col min="13" max="13" width="10.8515625" style="552" bestFit="1" customWidth="1"/>
    <col min="14" max="14" width="10.8515625" style="552" customWidth="1"/>
    <col min="15" max="15" width="11.00390625" style="552" customWidth="1"/>
    <col min="16" max="16" width="11.28125" style="552" customWidth="1"/>
    <col min="17" max="17" width="8.57421875" style="552" customWidth="1"/>
    <col min="18" max="16384" width="9.140625" style="552" customWidth="1"/>
  </cols>
  <sheetData>
    <row r="1" spans="16:17" ht="18.75" thickBot="1">
      <c r="P1" s="553" t="s">
        <v>0</v>
      </c>
      <c r="Q1" s="554"/>
    </row>
    <row r="2" ht="5.25" customHeight="1" thickBot="1"/>
    <row r="3" spans="1:17" ht="30" customHeight="1" thickBot="1">
      <c r="A3" s="555" t="s">
        <v>207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7"/>
    </row>
    <row r="4" spans="1:17" s="562" customFormat="1" ht="15.75" customHeight="1" thickBot="1">
      <c r="A4" s="558" t="s">
        <v>208</v>
      </c>
      <c r="B4" s="559" t="s">
        <v>39</v>
      </c>
      <c r="C4" s="560"/>
      <c r="D4" s="560"/>
      <c r="E4" s="560"/>
      <c r="F4" s="560"/>
      <c r="G4" s="560"/>
      <c r="H4" s="560"/>
      <c r="I4" s="561"/>
      <c r="J4" s="559" t="s">
        <v>40</v>
      </c>
      <c r="K4" s="560"/>
      <c r="L4" s="560"/>
      <c r="M4" s="560"/>
      <c r="N4" s="560"/>
      <c r="O4" s="560"/>
      <c r="P4" s="560"/>
      <c r="Q4" s="561"/>
    </row>
    <row r="5" spans="1:17" s="568" customFormat="1" ht="26.25" customHeight="1">
      <c r="A5" s="563"/>
      <c r="B5" s="564" t="s">
        <v>41</v>
      </c>
      <c r="C5" s="565"/>
      <c r="D5" s="565"/>
      <c r="E5" s="566" t="s">
        <v>42</v>
      </c>
      <c r="F5" s="564" t="s">
        <v>43</v>
      </c>
      <c r="G5" s="565"/>
      <c r="H5" s="565"/>
      <c r="I5" s="567" t="s">
        <v>44</v>
      </c>
      <c r="J5" s="564" t="s">
        <v>209</v>
      </c>
      <c r="K5" s="565"/>
      <c r="L5" s="565"/>
      <c r="M5" s="566" t="s">
        <v>42</v>
      </c>
      <c r="N5" s="564" t="s">
        <v>210</v>
      </c>
      <c r="O5" s="565"/>
      <c r="P5" s="565"/>
      <c r="Q5" s="566" t="s">
        <v>44</v>
      </c>
    </row>
    <row r="6" spans="1:17" s="574" customFormat="1" ht="14.25" thickBot="1">
      <c r="A6" s="569"/>
      <c r="B6" s="570" t="s">
        <v>11</v>
      </c>
      <c r="C6" s="571" t="s">
        <v>12</v>
      </c>
      <c r="D6" s="571" t="s">
        <v>13</v>
      </c>
      <c r="E6" s="572"/>
      <c r="F6" s="570" t="s">
        <v>11</v>
      </c>
      <c r="G6" s="571" t="s">
        <v>12</v>
      </c>
      <c r="H6" s="571" t="s">
        <v>13</v>
      </c>
      <c r="I6" s="573"/>
      <c r="J6" s="570" t="s">
        <v>11</v>
      </c>
      <c r="K6" s="571" t="s">
        <v>12</v>
      </c>
      <c r="L6" s="571" t="s">
        <v>13</v>
      </c>
      <c r="M6" s="572"/>
      <c r="N6" s="570" t="s">
        <v>11</v>
      </c>
      <c r="O6" s="571" t="s">
        <v>12</v>
      </c>
      <c r="P6" s="571" t="s">
        <v>13</v>
      </c>
      <c r="Q6" s="572"/>
    </row>
    <row r="7" spans="1:17" s="581" customFormat="1" ht="18" customHeight="1" thickBot="1">
      <c r="A7" s="575" t="s">
        <v>4</v>
      </c>
      <c r="B7" s="576">
        <f>B8+B12+B20+B25+B34+B38</f>
        <v>284288</v>
      </c>
      <c r="C7" s="577">
        <f>C8+C12+C20+C25+C34+C38</f>
        <v>261693</v>
      </c>
      <c r="D7" s="578">
        <f aca="true" t="shared" si="0" ref="D7:D26">C7+B7</f>
        <v>545981</v>
      </c>
      <c r="E7" s="579">
        <f aca="true" t="shared" si="1" ref="E7:E38">D7/$D$7</f>
        <v>1</v>
      </c>
      <c r="F7" s="576">
        <f>F8+F12+F20+F25+F34+F38</f>
        <v>268696</v>
      </c>
      <c r="G7" s="577">
        <f>G8+G12+G20+G25+G34+G38</f>
        <v>240173</v>
      </c>
      <c r="H7" s="578">
        <f aca="true" t="shared" si="2" ref="H7:H21">G7+F7</f>
        <v>508869</v>
      </c>
      <c r="I7" s="580">
        <f>IF(ISERROR(D7/H7-1),"         /0",(D7/H7-1))</f>
        <v>0.07293036125211017</v>
      </c>
      <c r="J7" s="576">
        <f>J8+J12+J20+J25+J34+J38</f>
        <v>284288</v>
      </c>
      <c r="K7" s="577">
        <f>K8+K12+K20+K25+K34+K38</f>
        <v>261693</v>
      </c>
      <c r="L7" s="578">
        <f aca="true" t="shared" si="3" ref="L7:L21">K7+J7</f>
        <v>545981</v>
      </c>
      <c r="M7" s="579">
        <f aca="true" t="shared" si="4" ref="M7:M38">L7/$L$7</f>
        <v>1</v>
      </c>
      <c r="N7" s="576">
        <f>N8+N12+N20+N25+N34+N38</f>
        <v>268696</v>
      </c>
      <c r="O7" s="577">
        <f>O8+O12+O20+O25+O34+O38</f>
        <v>240173</v>
      </c>
      <c r="P7" s="578">
        <f aca="true" t="shared" si="5" ref="P7:P21">O7+N7</f>
        <v>508869</v>
      </c>
      <c r="Q7" s="580">
        <f aca="true" t="shared" si="6" ref="Q7:Q13">IF(ISERROR(L7/P7-1),"         /0",(L7/P7-1))</f>
        <v>0.07293036125211017</v>
      </c>
    </row>
    <row r="8" spans="1:17" s="587" customFormat="1" ht="18.75" customHeight="1">
      <c r="A8" s="582" t="s">
        <v>211</v>
      </c>
      <c r="B8" s="583">
        <f>SUM(B9:B11)</f>
        <v>107129</v>
      </c>
      <c r="C8" s="584">
        <f>SUM(C9:C11)</f>
        <v>104359</v>
      </c>
      <c r="D8" s="584">
        <f t="shared" si="0"/>
        <v>211488</v>
      </c>
      <c r="E8" s="585">
        <f t="shared" si="1"/>
        <v>0.38735413869713414</v>
      </c>
      <c r="F8" s="583">
        <f>SUM(F9:F11)</f>
        <v>94817</v>
      </c>
      <c r="G8" s="584">
        <f>SUM(G9:G11)</f>
        <v>92079</v>
      </c>
      <c r="H8" s="584">
        <f t="shared" si="2"/>
        <v>186896</v>
      </c>
      <c r="I8" s="586">
        <f aca="true" t="shared" si="7" ref="I8:I13">IF(ISERROR(D8/H8-1),"         /0",(D8/H8-1))</f>
        <v>0.13158120023970543</v>
      </c>
      <c r="J8" s="583">
        <f>SUM(J9:J11)</f>
        <v>107129</v>
      </c>
      <c r="K8" s="584">
        <f>SUM(K9:K11)</f>
        <v>104359</v>
      </c>
      <c r="L8" s="584">
        <f t="shared" si="3"/>
        <v>211488</v>
      </c>
      <c r="M8" s="585">
        <f t="shared" si="4"/>
        <v>0.38735413869713414</v>
      </c>
      <c r="N8" s="583">
        <f>SUM(N9:N11)</f>
        <v>94817</v>
      </c>
      <c r="O8" s="584">
        <f>SUM(O9:O11)</f>
        <v>92079</v>
      </c>
      <c r="P8" s="584">
        <f t="shared" si="5"/>
        <v>186896</v>
      </c>
      <c r="Q8" s="586">
        <f t="shared" si="6"/>
        <v>0.13158120023970543</v>
      </c>
    </row>
    <row r="9" spans="1:17" ht="18.75" customHeight="1">
      <c r="A9" s="588" t="s">
        <v>212</v>
      </c>
      <c r="B9" s="589">
        <v>102658</v>
      </c>
      <c r="C9" s="590">
        <v>101673</v>
      </c>
      <c r="D9" s="590">
        <f t="shared" si="0"/>
        <v>204331</v>
      </c>
      <c r="E9" s="591">
        <f t="shared" si="1"/>
        <v>0.3742456239319683</v>
      </c>
      <c r="F9" s="589">
        <v>90726</v>
      </c>
      <c r="G9" s="590">
        <v>89595</v>
      </c>
      <c r="H9" s="590">
        <f t="shared" si="2"/>
        <v>180321</v>
      </c>
      <c r="I9" s="592">
        <f t="shared" si="7"/>
        <v>0.1331514354955885</v>
      </c>
      <c r="J9" s="589">
        <v>102658</v>
      </c>
      <c r="K9" s="590">
        <v>101673</v>
      </c>
      <c r="L9" s="590">
        <f t="shared" si="3"/>
        <v>204331</v>
      </c>
      <c r="M9" s="591">
        <f t="shared" si="4"/>
        <v>0.3742456239319683</v>
      </c>
      <c r="N9" s="590">
        <v>90726</v>
      </c>
      <c r="O9" s="590">
        <v>89595</v>
      </c>
      <c r="P9" s="590">
        <f t="shared" si="5"/>
        <v>180321</v>
      </c>
      <c r="Q9" s="592">
        <f t="shared" si="6"/>
        <v>0.1331514354955885</v>
      </c>
    </row>
    <row r="10" spans="1:17" ht="18.75" customHeight="1">
      <c r="A10" s="588" t="s">
        <v>213</v>
      </c>
      <c r="B10" s="589">
        <v>4096</v>
      </c>
      <c r="C10" s="590">
        <v>2358</v>
      </c>
      <c r="D10" s="590">
        <f t="shared" si="0"/>
        <v>6454</v>
      </c>
      <c r="E10" s="591">
        <f t="shared" si="1"/>
        <v>0.011820924171353948</v>
      </c>
      <c r="F10" s="589">
        <v>3566</v>
      </c>
      <c r="G10" s="590">
        <v>2180</v>
      </c>
      <c r="H10" s="590">
        <f>G10+F10</f>
        <v>5746</v>
      </c>
      <c r="I10" s="592">
        <f t="shared" si="7"/>
        <v>0.12321615036547162</v>
      </c>
      <c r="J10" s="589">
        <v>4096</v>
      </c>
      <c r="K10" s="590">
        <v>2358</v>
      </c>
      <c r="L10" s="590">
        <f>K10+J10</f>
        <v>6454</v>
      </c>
      <c r="M10" s="591">
        <f t="shared" si="4"/>
        <v>0.011820924171353948</v>
      </c>
      <c r="N10" s="590">
        <v>3566</v>
      </c>
      <c r="O10" s="590">
        <v>2180</v>
      </c>
      <c r="P10" s="590">
        <f>O10+N10</f>
        <v>5746</v>
      </c>
      <c r="Q10" s="592">
        <f t="shared" si="6"/>
        <v>0.12321615036547162</v>
      </c>
    </row>
    <row r="11" spans="1:17" ht="18.75" customHeight="1" thickBot="1">
      <c r="A11" s="593" t="s">
        <v>214</v>
      </c>
      <c r="B11" s="594">
        <v>375</v>
      </c>
      <c r="C11" s="595">
        <v>328</v>
      </c>
      <c r="D11" s="595">
        <f t="shared" si="0"/>
        <v>703</v>
      </c>
      <c r="E11" s="596">
        <f t="shared" si="1"/>
        <v>0.0012875905938118726</v>
      </c>
      <c r="F11" s="594">
        <v>525</v>
      </c>
      <c r="G11" s="595">
        <v>304</v>
      </c>
      <c r="H11" s="595">
        <f t="shared" si="2"/>
        <v>829</v>
      </c>
      <c r="I11" s="597">
        <f t="shared" si="7"/>
        <v>-0.15199034981905912</v>
      </c>
      <c r="J11" s="594">
        <v>375</v>
      </c>
      <c r="K11" s="595">
        <v>328</v>
      </c>
      <c r="L11" s="595">
        <f t="shared" si="3"/>
        <v>703</v>
      </c>
      <c r="M11" s="596">
        <f t="shared" si="4"/>
        <v>0.0012875905938118726</v>
      </c>
      <c r="N11" s="595">
        <v>525</v>
      </c>
      <c r="O11" s="595">
        <v>304</v>
      </c>
      <c r="P11" s="595">
        <f t="shared" si="5"/>
        <v>829</v>
      </c>
      <c r="Q11" s="597">
        <f t="shared" si="6"/>
        <v>-0.15199034981905912</v>
      </c>
    </row>
    <row r="12" spans="1:17" s="587" customFormat="1" ht="18.75" customHeight="1">
      <c r="A12" s="582" t="s">
        <v>172</v>
      </c>
      <c r="B12" s="583">
        <f>SUM(B13:B19)</f>
        <v>70530</v>
      </c>
      <c r="C12" s="584">
        <f>SUM(C13:C19)</f>
        <v>68151</v>
      </c>
      <c r="D12" s="584">
        <f t="shared" si="0"/>
        <v>138681</v>
      </c>
      <c r="E12" s="585">
        <f t="shared" si="1"/>
        <v>0.2540033444387259</v>
      </c>
      <c r="F12" s="583">
        <f>SUM(F13:F19)</f>
        <v>63583</v>
      </c>
      <c r="G12" s="584">
        <f>SUM(G13:G19)</f>
        <v>61450</v>
      </c>
      <c r="H12" s="584">
        <f t="shared" si="2"/>
        <v>125033</v>
      </c>
      <c r="I12" s="586">
        <f t="shared" si="7"/>
        <v>0.1091551830316797</v>
      </c>
      <c r="J12" s="583">
        <f>SUM(J13:J19)</f>
        <v>70530</v>
      </c>
      <c r="K12" s="584">
        <f>SUM(K13:K19)</f>
        <v>68151</v>
      </c>
      <c r="L12" s="584">
        <f t="shared" si="3"/>
        <v>138681</v>
      </c>
      <c r="M12" s="585">
        <f t="shared" si="4"/>
        <v>0.2540033444387259</v>
      </c>
      <c r="N12" s="583">
        <f>SUM(N13:N19)</f>
        <v>63583</v>
      </c>
      <c r="O12" s="584">
        <f>SUM(O13:O19)</f>
        <v>61450</v>
      </c>
      <c r="P12" s="584">
        <f t="shared" si="5"/>
        <v>125033</v>
      </c>
      <c r="Q12" s="586">
        <f t="shared" si="6"/>
        <v>0.1091551830316797</v>
      </c>
    </row>
    <row r="13" spans="1:17" ht="18.75" customHeight="1">
      <c r="A13" s="598" t="s">
        <v>215</v>
      </c>
      <c r="B13" s="599">
        <v>17209</v>
      </c>
      <c r="C13" s="600">
        <v>20042</v>
      </c>
      <c r="D13" s="600">
        <f t="shared" si="0"/>
        <v>37251</v>
      </c>
      <c r="E13" s="601">
        <f t="shared" si="1"/>
        <v>0.06822764894749085</v>
      </c>
      <c r="F13" s="599">
        <v>13469</v>
      </c>
      <c r="G13" s="600">
        <v>16255</v>
      </c>
      <c r="H13" s="600">
        <f t="shared" si="2"/>
        <v>29724</v>
      </c>
      <c r="I13" s="602">
        <f t="shared" si="7"/>
        <v>0.2532297133629391</v>
      </c>
      <c r="J13" s="599">
        <v>17209</v>
      </c>
      <c r="K13" s="600">
        <v>20042</v>
      </c>
      <c r="L13" s="600">
        <f t="shared" si="3"/>
        <v>37251</v>
      </c>
      <c r="M13" s="601">
        <f t="shared" si="4"/>
        <v>0.06822764894749085</v>
      </c>
      <c r="N13" s="600">
        <v>13469</v>
      </c>
      <c r="O13" s="600">
        <v>16255</v>
      </c>
      <c r="P13" s="600">
        <f t="shared" si="5"/>
        <v>29724</v>
      </c>
      <c r="Q13" s="602">
        <f t="shared" si="6"/>
        <v>0.2532297133629391</v>
      </c>
    </row>
    <row r="14" spans="1:17" ht="18.75" customHeight="1">
      <c r="A14" s="598" t="s">
        <v>216</v>
      </c>
      <c r="B14" s="599">
        <v>18693</v>
      </c>
      <c r="C14" s="600">
        <v>12198</v>
      </c>
      <c r="D14" s="600">
        <f aca="true" t="shared" si="8" ref="D14:D19">C14+B14</f>
        <v>30891</v>
      </c>
      <c r="E14" s="601">
        <f t="shared" si="1"/>
        <v>0.0565788919394631</v>
      </c>
      <c r="F14" s="599">
        <v>21933</v>
      </c>
      <c r="G14" s="600">
        <v>15734</v>
      </c>
      <c r="H14" s="600">
        <f aca="true" t="shared" si="9" ref="H14:H19">G14+F14</f>
        <v>37667</v>
      </c>
      <c r="I14" s="602">
        <f aca="true" t="shared" si="10" ref="I14:I19">IF(ISERROR(D14/H14-1),"         /0",(D14/H14-1))</f>
        <v>-0.1798922133432448</v>
      </c>
      <c r="J14" s="599">
        <v>18693</v>
      </c>
      <c r="K14" s="600">
        <v>12198</v>
      </c>
      <c r="L14" s="600">
        <f aca="true" t="shared" si="11" ref="L14:L19">K14+J14</f>
        <v>30891</v>
      </c>
      <c r="M14" s="601">
        <f t="shared" si="4"/>
        <v>0.0565788919394631</v>
      </c>
      <c r="N14" s="600">
        <v>21933</v>
      </c>
      <c r="O14" s="600">
        <v>15734</v>
      </c>
      <c r="P14" s="600">
        <f aca="true" t="shared" si="12" ref="P14:P19">O14+N14</f>
        <v>37667</v>
      </c>
      <c r="Q14" s="602">
        <f aca="true" t="shared" si="13" ref="Q14:Q19">IF(ISERROR(L14/P14-1),"         /0",(L14/P14-1))</f>
        <v>-0.1798922133432448</v>
      </c>
    </row>
    <row r="15" spans="1:17" ht="18.75" customHeight="1">
      <c r="A15" s="598" t="s">
        <v>217</v>
      </c>
      <c r="B15" s="599">
        <v>14436</v>
      </c>
      <c r="C15" s="600">
        <v>13298</v>
      </c>
      <c r="D15" s="600">
        <f>C15+B15</f>
        <v>27734</v>
      </c>
      <c r="E15" s="601">
        <f t="shared" si="1"/>
        <v>0.05079663944349712</v>
      </c>
      <c r="F15" s="599">
        <v>12019</v>
      </c>
      <c r="G15" s="600">
        <v>11419</v>
      </c>
      <c r="H15" s="600">
        <f>G15+F15</f>
        <v>23438</v>
      </c>
      <c r="I15" s="602">
        <f>IF(ISERROR(D15/H15-1),"         /0",(D15/H15-1))</f>
        <v>0.18329208976875155</v>
      </c>
      <c r="J15" s="599">
        <v>14436</v>
      </c>
      <c r="K15" s="600">
        <v>13298</v>
      </c>
      <c r="L15" s="600">
        <f>K15+J15</f>
        <v>27734</v>
      </c>
      <c r="M15" s="601">
        <f t="shared" si="4"/>
        <v>0.05079663944349712</v>
      </c>
      <c r="N15" s="600">
        <v>12019</v>
      </c>
      <c r="O15" s="600">
        <v>11419</v>
      </c>
      <c r="P15" s="600">
        <f>O15+N15</f>
        <v>23438</v>
      </c>
      <c r="Q15" s="602">
        <f>IF(ISERROR(L15/P15-1),"         /0",(L15/P15-1))</f>
        <v>0.18329208976875155</v>
      </c>
    </row>
    <row r="16" spans="1:17" ht="18.75" customHeight="1">
      <c r="A16" s="598" t="s">
        <v>218</v>
      </c>
      <c r="B16" s="599">
        <v>6359</v>
      </c>
      <c r="C16" s="600">
        <v>8309</v>
      </c>
      <c r="D16" s="600">
        <f t="shared" si="8"/>
        <v>14668</v>
      </c>
      <c r="E16" s="601">
        <f t="shared" si="1"/>
        <v>0.026865403741155827</v>
      </c>
      <c r="F16" s="599">
        <v>4402</v>
      </c>
      <c r="G16" s="600">
        <v>5413</v>
      </c>
      <c r="H16" s="600">
        <f t="shared" si="9"/>
        <v>9815</v>
      </c>
      <c r="I16" s="602">
        <f t="shared" si="10"/>
        <v>0.4944472745797248</v>
      </c>
      <c r="J16" s="599">
        <v>6359</v>
      </c>
      <c r="K16" s="600">
        <v>8309</v>
      </c>
      <c r="L16" s="600">
        <f t="shared" si="11"/>
        <v>14668</v>
      </c>
      <c r="M16" s="601">
        <f t="shared" si="4"/>
        <v>0.026865403741155827</v>
      </c>
      <c r="N16" s="600">
        <v>4402</v>
      </c>
      <c r="O16" s="600">
        <v>5413</v>
      </c>
      <c r="P16" s="600">
        <f t="shared" si="12"/>
        <v>9815</v>
      </c>
      <c r="Q16" s="602">
        <f t="shared" si="13"/>
        <v>0.4944472745797248</v>
      </c>
    </row>
    <row r="17" spans="1:17" ht="18.75" customHeight="1">
      <c r="A17" s="598" t="s">
        <v>219</v>
      </c>
      <c r="B17" s="599">
        <v>7053</v>
      </c>
      <c r="C17" s="600">
        <v>7387</v>
      </c>
      <c r="D17" s="600">
        <f>C17+B17</f>
        <v>14440</v>
      </c>
      <c r="E17" s="601">
        <f t="shared" si="1"/>
        <v>0.026447806791811437</v>
      </c>
      <c r="F17" s="599">
        <v>5447</v>
      </c>
      <c r="G17" s="600">
        <v>5781</v>
      </c>
      <c r="H17" s="600">
        <f>G17+F17</f>
        <v>11228</v>
      </c>
      <c r="I17" s="602">
        <f>IF(ISERROR(D17/H17-1),"         /0",(D17/H17-1))</f>
        <v>0.2860705379408621</v>
      </c>
      <c r="J17" s="599">
        <v>7053</v>
      </c>
      <c r="K17" s="600">
        <v>7387</v>
      </c>
      <c r="L17" s="600">
        <f>K17+J17</f>
        <v>14440</v>
      </c>
      <c r="M17" s="601">
        <f t="shared" si="4"/>
        <v>0.026447806791811437</v>
      </c>
      <c r="N17" s="600">
        <v>5447</v>
      </c>
      <c r="O17" s="600">
        <v>5781</v>
      </c>
      <c r="P17" s="600">
        <f>O17+N17</f>
        <v>11228</v>
      </c>
      <c r="Q17" s="602">
        <f>IF(ISERROR(L17/P17-1),"         /0",(L17/P17-1))</f>
        <v>0.2860705379408621</v>
      </c>
    </row>
    <row r="18" spans="1:17" ht="18.75" customHeight="1">
      <c r="A18" s="598" t="s">
        <v>220</v>
      </c>
      <c r="B18" s="599">
        <v>5527</v>
      </c>
      <c r="C18" s="600">
        <v>5642</v>
      </c>
      <c r="D18" s="600">
        <f t="shared" si="8"/>
        <v>11169</v>
      </c>
      <c r="E18" s="601">
        <f t="shared" si="1"/>
        <v>0.020456755821173265</v>
      </c>
      <c r="F18" s="599">
        <v>4903</v>
      </c>
      <c r="G18" s="600">
        <v>5630</v>
      </c>
      <c r="H18" s="600">
        <f t="shared" si="9"/>
        <v>10533</v>
      </c>
      <c r="I18" s="602">
        <f t="shared" si="10"/>
        <v>0.060381657647393894</v>
      </c>
      <c r="J18" s="599">
        <v>5527</v>
      </c>
      <c r="K18" s="600">
        <v>5642</v>
      </c>
      <c r="L18" s="600">
        <f t="shared" si="11"/>
        <v>11169</v>
      </c>
      <c r="M18" s="601">
        <f t="shared" si="4"/>
        <v>0.020456755821173265</v>
      </c>
      <c r="N18" s="600">
        <v>4903</v>
      </c>
      <c r="O18" s="600">
        <v>5630</v>
      </c>
      <c r="P18" s="600">
        <f t="shared" si="12"/>
        <v>10533</v>
      </c>
      <c r="Q18" s="602">
        <f t="shared" si="13"/>
        <v>0.060381657647393894</v>
      </c>
    </row>
    <row r="19" spans="1:17" ht="18.75" customHeight="1" thickBot="1">
      <c r="A19" s="603" t="s">
        <v>146</v>
      </c>
      <c r="B19" s="604">
        <v>1253</v>
      </c>
      <c r="C19" s="605">
        <v>1275</v>
      </c>
      <c r="D19" s="605">
        <f t="shared" si="8"/>
        <v>2528</v>
      </c>
      <c r="E19" s="606">
        <f t="shared" si="1"/>
        <v>0.004630197754134301</v>
      </c>
      <c r="F19" s="604">
        <v>1410</v>
      </c>
      <c r="G19" s="605">
        <v>1218</v>
      </c>
      <c r="H19" s="605">
        <f t="shared" si="9"/>
        <v>2628</v>
      </c>
      <c r="I19" s="607">
        <f t="shared" si="10"/>
        <v>-0.03805175038051756</v>
      </c>
      <c r="J19" s="604">
        <v>1253</v>
      </c>
      <c r="K19" s="605">
        <v>1275</v>
      </c>
      <c r="L19" s="605">
        <f t="shared" si="11"/>
        <v>2528</v>
      </c>
      <c r="M19" s="606">
        <f t="shared" si="4"/>
        <v>0.004630197754134301</v>
      </c>
      <c r="N19" s="605">
        <v>1410</v>
      </c>
      <c r="O19" s="605">
        <v>1218</v>
      </c>
      <c r="P19" s="605">
        <f t="shared" si="12"/>
        <v>2628</v>
      </c>
      <c r="Q19" s="607">
        <f t="shared" si="13"/>
        <v>-0.03805175038051756</v>
      </c>
    </row>
    <row r="20" spans="1:17" s="587" customFormat="1" ht="18.75" customHeight="1">
      <c r="A20" s="582" t="s">
        <v>184</v>
      </c>
      <c r="B20" s="583">
        <f>SUM(B21:B24)</f>
        <v>41324</v>
      </c>
      <c r="C20" s="584">
        <f>SUM(C21:C24)</f>
        <v>31660</v>
      </c>
      <c r="D20" s="584">
        <f t="shared" si="0"/>
        <v>72984</v>
      </c>
      <c r="E20" s="585">
        <f t="shared" si="1"/>
        <v>0.13367498136382036</v>
      </c>
      <c r="F20" s="583">
        <f>SUM(F21:F24)</f>
        <v>42998</v>
      </c>
      <c r="G20" s="584">
        <f>SUM(G21:G24)</f>
        <v>31542</v>
      </c>
      <c r="H20" s="584">
        <f t="shared" si="2"/>
        <v>74540</v>
      </c>
      <c r="I20" s="586">
        <f aca="true" t="shared" si="14" ref="I20:I38">IF(ISERROR(D20/H20-1),"         /0",(D20/H20-1))</f>
        <v>-0.020874698148645066</v>
      </c>
      <c r="J20" s="583">
        <f>SUM(J21:J24)</f>
        <v>41324</v>
      </c>
      <c r="K20" s="584">
        <f>SUM(K21:K24)</f>
        <v>31660</v>
      </c>
      <c r="L20" s="584">
        <f t="shared" si="3"/>
        <v>72984</v>
      </c>
      <c r="M20" s="585">
        <f t="shared" si="4"/>
        <v>0.13367498136382036</v>
      </c>
      <c r="N20" s="583">
        <f>SUM(N21:N24)</f>
        <v>42998</v>
      </c>
      <c r="O20" s="584">
        <f>SUM(O21:O24)</f>
        <v>31542</v>
      </c>
      <c r="P20" s="584">
        <f t="shared" si="5"/>
        <v>74540</v>
      </c>
      <c r="Q20" s="586">
        <f aca="true" t="shared" si="15" ref="Q20:Q26">IF(ISERROR(L20/P20-1),"         /0",(L20/P20-1))</f>
        <v>-0.020874698148645066</v>
      </c>
    </row>
    <row r="21" spans="1:17" ht="18.75" customHeight="1">
      <c r="A21" s="598" t="s">
        <v>221</v>
      </c>
      <c r="B21" s="599">
        <v>29583</v>
      </c>
      <c r="C21" s="600">
        <v>24457</v>
      </c>
      <c r="D21" s="600">
        <f t="shared" si="0"/>
        <v>54040</v>
      </c>
      <c r="E21" s="601">
        <f t="shared" si="1"/>
        <v>0.09897780325688989</v>
      </c>
      <c r="F21" s="599">
        <v>31281</v>
      </c>
      <c r="G21" s="600">
        <v>24894</v>
      </c>
      <c r="H21" s="600">
        <f t="shared" si="2"/>
        <v>56175</v>
      </c>
      <c r="I21" s="602">
        <f t="shared" si="14"/>
        <v>-0.038006230529595064</v>
      </c>
      <c r="J21" s="599">
        <v>29583</v>
      </c>
      <c r="K21" s="600">
        <v>24457</v>
      </c>
      <c r="L21" s="600">
        <f t="shared" si="3"/>
        <v>54040</v>
      </c>
      <c r="M21" s="601">
        <f t="shared" si="4"/>
        <v>0.09897780325688989</v>
      </c>
      <c r="N21" s="599">
        <v>31281</v>
      </c>
      <c r="O21" s="600">
        <v>24894</v>
      </c>
      <c r="P21" s="590">
        <f t="shared" si="5"/>
        <v>56175</v>
      </c>
      <c r="Q21" s="602">
        <f t="shared" si="15"/>
        <v>-0.038006230529595064</v>
      </c>
    </row>
    <row r="22" spans="1:17" ht="18.75" customHeight="1">
      <c r="A22" s="598" t="s">
        <v>222</v>
      </c>
      <c r="B22" s="599">
        <v>8548</v>
      </c>
      <c r="C22" s="600">
        <v>7203</v>
      </c>
      <c r="D22" s="600">
        <f>C22+B22</f>
        <v>15751</v>
      </c>
      <c r="E22" s="601">
        <f t="shared" si="1"/>
        <v>0.028848989250541687</v>
      </c>
      <c r="F22" s="599">
        <v>8601</v>
      </c>
      <c r="G22" s="600">
        <v>6648</v>
      </c>
      <c r="H22" s="600">
        <f>G22+F22</f>
        <v>15249</v>
      </c>
      <c r="I22" s="602">
        <f>IF(ISERROR(D22/H22-1),"         /0",(D22/H22-1))</f>
        <v>0.03292019148796643</v>
      </c>
      <c r="J22" s="599">
        <v>8548</v>
      </c>
      <c r="K22" s="600">
        <v>7203</v>
      </c>
      <c r="L22" s="600">
        <f>K22+J22</f>
        <v>15751</v>
      </c>
      <c r="M22" s="601">
        <f t="shared" si="4"/>
        <v>0.028848989250541687</v>
      </c>
      <c r="N22" s="599">
        <v>8601</v>
      </c>
      <c r="O22" s="600">
        <v>6648</v>
      </c>
      <c r="P22" s="590">
        <f>O22+N22</f>
        <v>15249</v>
      </c>
      <c r="Q22" s="602">
        <f>IF(ISERROR(L22/P22-1),"         /0",(L22/P22-1))</f>
        <v>0.03292019148796643</v>
      </c>
    </row>
    <row r="23" spans="1:17" ht="18.75" customHeight="1">
      <c r="A23" s="598" t="s">
        <v>223</v>
      </c>
      <c r="B23" s="599">
        <v>1738</v>
      </c>
      <c r="C23" s="600"/>
      <c r="D23" s="600">
        <f>C23+B23</f>
        <v>1738</v>
      </c>
      <c r="E23" s="601">
        <f t="shared" si="1"/>
        <v>0.003183260955967332</v>
      </c>
      <c r="F23" s="599">
        <v>1646</v>
      </c>
      <c r="G23" s="600"/>
      <c r="H23" s="600">
        <f aca="true" t="shared" si="16" ref="H23:H38">G23+F23</f>
        <v>1646</v>
      </c>
      <c r="I23" s="602">
        <f>IF(ISERROR(D23/H23-1),"         /0",(D23/H23-1))</f>
        <v>0.055893074119076624</v>
      </c>
      <c r="J23" s="599">
        <v>1738</v>
      </c>
      <c r="K23" s="600"/>
      <c r="L23" s="600">
        <f aca="true" t="shared" si="17" ref="L23:L38">K23+J23</f>
        <v>1738</v>
      </c>
      <c r="M23" s="601">
        <f t="shared" si="4"/>
        <v>0.003183260955967332</v>
      </c>
      <c r="N23" s="599">
        <v>1646</v>
      </c>
      <c r="O23" s="600"/>
      <c r="P23" s="590">
        <f aca="true" t="shared" si="18" ref="P23:P38">O23+N23</f>
        <v>1646</v>
      </c>
      <c r="Q23" s="602">
        <f>IF(ISERROR(L23/P23-1),"         /0",(L23/P23-1))</f>
        <v>0.055893074119076624</v>
      </c>
    </row>
    <row r="24" spans="1:17" ht="18.75" customHeight="1" thickBot="1">
      <c r="A24" s="598" t="s">
        <v>146</v>
      </c>
      <c r="B24" s="599">
        <v>1455</v>
      </c>
      <c r="C24" s="600">
        <v>0</v>
      </c>
      <c r="D24" s="600">
        <f>C24+B24</f>
        <v>1455</v>
      </c>
      <c r="E24" s="601">
        <f t="shared" si="1"/>
        <v>0.0026649279004214432</v>
      </c>
      <c r="F24" s="599">
        <v>1470</v>
      </c>
      <c r="G24" s="600">
        <v>0</v>
      </c>
      <c r="H24" s="600">
        <f t="shared" si="16"/>
        <v>1470</v>
      </c>
      <c r="I24" s="602">
        <f t="shared" si="14"/>
        <v>-0.010204081632653073</v>
      </c>
      <c r="J24" s="599">
        <v>1455</v>
      </c>
      <c r="K24" s="600">
        <v>0</v>
      </c>
      <c r="L24" s="600">
        <f t="shared" si="17"/>
        <v>1455</v>
      </c>
      <c r="M24" s="601">
        <f t="shared" si="4"/>
        <v>0.0026649279004214432</v>
      </c>
      <c r="N24" s="599">
        <v>1470</v>
      </c>
      <c r="O24" s="600">
        <v>0</v>
      </c>
      <c r="P24" s="590">
        <f t="shared" si="18"/>
        <v>1470</v>
      </c>
      <c r="Q24" s="602">
        <f>IF(ISERROR(L24/P24-1),"         /0",(L24/P24-1))</f>
        <v>-0.010204081632653073</v>
      </c>
    </row>
    <row r="25" spans="1:17" s="587" customFormat="1" ht="18.75" customHeight="1">
      <c r="A25" s="582" t="s">
        <v>224</v>
      </c>
      <c r="B25" s="583">
        <f>SUM(B26:B33)</f>
        <v>56380</v>
      </c>
      <c r="C25" s="584">
        <f>SUM(C26:C33)</f>
        <v>50746</v>
      </c>
      <c r="D25" s="584">
        <f t="shared" si="0"/>
        <v>107126</v>
      </c>
      <c r="E25" s="585">
        <f t="shared" si="1"/>
        <v>0.1962082929625756</v>
      </c>
      <c r="F25" s="583">
        <f>SUM(F26:F33)</f>
        <v>59149</v>
      </c>
      <c r="G25" s="584">
        <f>SUM(G26:G33)</f>
        <v>48711</v>
      </c>
      <c r="H25" s="584">
        <f t="shared" si="16"/>
        <v>107860</v>
      </c>
      <c r="I25" s="586">
        <f t="shared" si="14"/>
        <v>-0.0068051177452252976</v>
      </c>
      <c r="J25" s="583">
        <f>SUM(J26:J33)</f>
        <v>56380</v>
      </c>
      <c r="K25" s="584">
        <f>SUM(K26:K33)</f>
        <v>50746</v>
      </c>
      <c r="L25" s="584">
        <f t="shared" si="17"/>
        <v>107126</v>
      </c>
      <c r="M25" s="585">
        <f t="shared" si="4"/>
        <v>0.1962082929625756</v>
      </c>
      <c r="N25" s="583">
        <f>SUM(N26:N33)</f>
        <v>59149</v>
      </c>
      <c r="O25" s="584">
        <f>SUM(O26:O33)</f>
        <v>48711</v>
      </c>
      <c r="P25" s="584">
        <f t="shared" si="18"/>
        <v>107860</v>
      </c>
      <c r="Q25" s="586">
        <f t="shared" si="15"/>
        <v>-0.0068051177452252976</v>
      </c>
    </row>
    <row r="26" spans="1:17" s="608" customFormat="1" ht="18.75" customHeight="1">
      <c r="A26" s="588" t="s">
        <v>225</v>
      </c>
      <c r="B26" s="589">
        <v>35665</v>
      </c>
      <c r="C26" s="590">
        <v>34535</v>
      </c>
      <c r="D26" s="590">
        <f t="shared" si="0"/>
        <v>70200</v>
      </c>
      <c r="E26" s="591">
        <f t="shared" si="1"/>
        <v>0.12857590282445727</v>
      </c>
      <c r="F26" s="589">
        <v>39288</v>
      </c>
      <c r="G26" s="590">
        <v>33581</v>
      </c>
      <c r="H26" s="590">
        <f t="shared" si="16"/>
        <v>72869</v>
      </c>
      <c r="I26" s="592">
        <f t="shared" si="14"/>
        <v>-0.03662737240801983</v>
      </c>
      <c r="J26" s="589">
        <v>35665</v>
      </c>
      <c r="K26" s="590">
        <v>34535</v>
      </c>
      <c r="L26" s="590">
        <f t="shared" si="17"/>
        <v>70200</v>
      </c>
      <c r="M26" s="591">
        <f t="shared" si="4"/>
        <v>0.12857590282445727</v>
      </c>
      <c r="N26" s="590">
        <v>39288</v>
      </c>
      <c r="O26" s="590">
        <v>33581</v>
      </c>
      <c r="P26" s="590">
        <f t="shared" si="18"/>
        <v>72869</v>
      </c>
      <c r="Q26" s="592">
        <f t="shared" si="15"/>
        <v>-0.03662737240801983</v>
      </c>
    </row>
    <row r="27" spans="1:17" s="608" customFormat="1" ht="18.75" customHeight="1">
      <c r="A27" s="588" t="s">
        <v>226</v>
      </c>
      <c r="B27" s="589">
        <v>11845</v>
      </c>
      <c r="C27" s="590">
        <v>9587</v>
      </c>
      <c r="D27" s="590">
        <f>C27+B27</f>
        <v>21432</v>
      </c>
      <c r="E27" s="591">
        <f t="shared" si="1"/>
        <v>0.039254113238372766</v>
      </c>
      <c r="F27" s="589">
        <v>11040</v>
      </c>
      <c r="G27" s="590">
        <v>8244</v>
      </c>
      <c r="H27" s="590">
        <f>G27+F27</f>
        <v>19284</v>
      </c>
      <c r="I27" s="592">
        <f>IF(ISERROR(D27/H27-1),"         /0",(D27/H27-1))</f>
        <v>0.11138767890479162</v>
      </c>
      <c r="J27" s="589">
        <v>11845</v>
      </c>
      <c r="K27" s="590">
        <v>9587</v>
      </c>
      <c r="L27" s="590">
        <f>K27+J27</f>
        <v>21432</v>
      </c>
      <c r="M27" s="591">
        <f t="shared" si="4"/>
        <v>0.039254113238372766</v>
      </c>
      <c r="N27" s="590">
        <v>11040</v>
      </c>
      <c r="O27" s="590">
        <v>8244</v>
      </c>
      <c r="P27" s="590">
        <f>O27+N27</f>
        <v>19284</v>
      </c>
      <c r="Q27" s="592">
        <f aca="true" t="shared" si="19" ref="Q27:Q33">IF(ISERROR(L27/P27-1),"         /0",(L27/P27-1))</f>
        <v>0.11138767890479162</v>
      </c>
    </row>
    <row r="28" spans="1:17" s="608" customFormat="1" ht="18.75" customHeight="1">
      <c r="A28" s="588" t="s">
        <v>227</v>
      </c>
      <c r="B28" s="589">
        <v>4026</v>
      </c>
      <c r="C28" s="590">
        <v>2814</v>
      </c>
      <c r="D28" s="590">
        <f>C28+B28</f>
        <v>6840</v>
      </c>
      <c r="E28" s="591">
        <f t="shared" si="1"/>
        <v>0.012527908480331734</v>
      </c>
      <c r="F28" s="589">
        <v>4193</v>
      </c>
      <c r="G28" s="590">
        <v>3000</v>
      </c>
      <c r="H28" s="590">
        <f>G28+F28</f>
        <v>7193</v>
      </c>
      <c r="I28" s="592">
        <f>IF(ISERROR(D28/H28-1),"         /0",(D28/H28-1))</f>
        <v>-0.04907549005978029</v>
      </c>
      <c r="J28" s="589">
        <v>4026</v>
      </c>
      <c r="K28" s="590">
        <v>2814</v>
      </c>
      <c r="L28" s="590">
        <f>K28+J28</f>
        <v>6840</v>
      </c>
      <c r="M28" s="591">
        <f t="shared" si="4"/>
        <v>0.012527908480331734</v>
      </c>
      <c r="N28" s="590">
        <v>4193</v>
      </c>
      <c r="O28" s="590">
        <v>3000</v>
      </c>
      <c r="P28" s="590">
        <f>O28+N28</f>
        <v>7193</v>
      </c>
      <c r="Q28" s="592">
        <f>IF(ISERROR(L28/P28-1),"         /0",(L28/P28-1))</f>
        <v>-0.04907549005978029</v>
      </c>
    </row>
    <row r="29" spans="1:17" s="608" customFormat="1" ht="18.75" customHeight="1">
      <c r="A29" s="588" t="s">
        <v>228</v>
      </c>
      <c r="B29" s="589">
        <v>2036</v>
      </c>
      <c r="C29" s="590">
        <v>1948</v>
      </c>
      <c r="D29" s="590">
        <f>C29+B29</f>
        <v>3984</v>
      </c>
      <c r="E29" s="591">
        <f t="shared" si="1"/>
        <v>0.0072969572201230445</v>
      </c>
      <c r="F29" s="589">
        <v>2647</v>
      </c>
      <c r="G29" s="590">
        <v>2230</v>
      </c>
      <c r="H29" s="590">
        <f>G29+F29</f>
        <v>4877</v>
      </c>
      <c r="I29" s="592">
        <f>IF(ISERROR(D29/H29-1),"         /0",(D29/H29-1))</f>
        <v>-0.18310436743899938</v>
      </c>
      <c r="J29" s="589">
        <v>2036</v>
      </c>
      <c r="K29" s="590">
        <v>1948</v>
      </c>
      <c r="L29" s="590">
        <f>K29+J29</f>
        <v>3984</v>
      </c>
      <c r="M29" s="591">
        <f t="shared" si="4"/>
        <v>0.0072969572201230445</v>
      </c>
      <c r="N29" s="590">
        <v>2647</v>
      </c>
      <c r="O29" s="590">
        <v>2230</v>
      </c>
      <c r="P29" s="590">
        <f>O29+N29</f>
        <v>4877</v>
      </c>
      <c r="Q29" s="592">
        <f t="shared" si="19"/>
        <v>-0.18310436743899938</v>
      </c>
    </row>
    <row r="30" spans="1:17" s="608" customFormat="1" ht="18.75" customHeight="1">
      <c r="A30" s="588" t="s">
        <v>229</v>
      </c>
      <c r="B30" s="589">
        <v>1176</v>
      </c>
      <c r="C30" s="590">
        <v>719</v>
      </c>
      <c r="D30" s="590">
        <f aca="true" t="shared" si="20" ref="D30:D38">C30+B30</f>
        <v>1895</v>
      </c>
      <c r="E30" s="591">
        <f t="shared" si="1"/>
        <v>0.0034708167500334263</v>
      </c>
      <c r="F30" s="589">
        <v>741</v>
      </c>
      <c r="G30" s="590">
        <v>654</v>
      </c>
      <c r="H30" s="590">
        <f t="shared" si="16"/>
        <v>1395</v>
      </c>
      <c r="I30" s="592">
        <f t="shared" si="14"/>
        <v>0.3584229390681004</v>
      </c>
      <c r="J30" s="589">
        <v>1176</v>
      </c>
      <c r="K30" s="590">
        <v>719</v>
      </c>
      <c r="L30" s="590">
        <f t="shared" si="17"/>
        <v>1895</v>
      </c>
      <c r="M30" s="591">
        <f t="shared" si="4"/>
        <v>0.0034708167500334263</v>
      </c>
      <c r="N30" s="590">
        <v>741</v>
      </c>
      <c r="O30" s="590">
        <v>654</v>
      </c>
      <c r="P30" s="590">
        <f t="shared" si="18"/>
        <v>1395</v>
      </c>
      <c r="Q30" s="592">
        <f t="shared" si="19"/>
        <v>0.3584229390681004</v>
      </c>
    </row>
    <row r="31" spans="1:17" s="608" customFormat="1" ht="18.75" customHeight="1">
      <c r="A31" s="588" t="s">
        <v>230</v>
      </c>
      <c r="B31" s="589">
        <v>691</v>
      </c>
      <c r="C31" s="590">
        <v>518</v>
      </c>
      <c r="D31" s="590">
        <f t="shared" si="20"/>
        <v>1209</v>
      </c>
      <c r="E31" s="591">
        <f t="shared" si="1"/>
        <v>0.0022143627708656527</v>
      </c>
      <c r="F31" s="589">
        <v>580</v>
      </c>
      <c r="G31" s="590">
        <v>493</v>
      </c>
      <c r="H31" s="590">
        <f t="shared" si="16"/>
        <v>1073</v>
      </c>
      <c r="I31" s="592">
        <f t="shared" si="14"/>
        <v>0.12674743709226477</v>
      </c>
      <c r="J31" s="589">
        <v>691</v>
      </c>
      <c r="K31" s="590">
        <v>518</v>
      </c>
      <c r="L31" s="590">
        <f t="shared" si="17"/>
        <v>1209</v>
      </c>
      <c r="M31" s="591">
        <f t="shared" si="4"/>
        <v>0.0022143627708656527</v>
      </c>
      <c r="N31" s="590">
        <v>580</v>
      </c>
      <c r="O31" s="590">
        <v>493</v>
      </c>
      <c r="P31" s="590">
        <f t="shared" si="18"/>
        <v>1073</v>
      </c>
      <c r="Q31" s="592">
        <f t="shared" si="19"/>
        <v>0.12674743709226477</v>
      </c>
    </row>
    <row r="32" spans="1:17" s="608" customFormat="1" ht="18.75" customHeight="1">
      <c r="A32" s="588" t="s">
        <v>231</v>
      </c>
      <c r="B32" s="589">
        <v>566</v>
      </c>
      <c r="C32" s="590">
        <v>247</v>
      </c>
      <c r="D32" s="590">
        <f t="shared" si="20"/>
        <v>813</v>
      </c>
      <c r="E32" s="591">
        <f>D32/$D$7</f>
        <v>0.0014890628062148683</v>
      </c>
      <c r="F32" s="589">
        <v>388</v>
      </c>
      <c r="G32" s="590">
        <v>240</v>
      </c>
      <c r="H32" s="590">
        <f t="shared" si="16"/>
        <v>628</v>
      </c>
      <c r="I32" s="592">
        <f t="shared" si="14"/>
        <v>0.2945859872611465</v>
      </c>
      <c r="J32" s="589">
        <v>566</v>
      </c>
      <c r="K32" s="590">
        <v>247</v>
      </c>
      <c r="L32" s="590">
        <f t="shared" si="17"/>
        <v>813</v>
      </c>
      <c r="M32" s="591">
        <f>L32/$L$7</f>
        <v>0.0014890628062148683</v>
      </c>
      <c r="N32" s="590">
        <v>388</v>
      </c>
      <c r="O32" s="590">
        <v>240</v>
      </c>
      <c r="P32" s="590">
        <f t="shared" si="18"/>
        <v>628</v>
      </c>
      <c r="Q32" s="592">
        <f t="shared" si="19"/>
        <v>0.2945859872611465</v>
      </c>
    </row>
    <row r="33" spans="1:17" s="608" customFormat="1" ht="18.75" customHeight="1" thickBot="1">
      <c r="A33" s="588" t="s">
        <v>146</v>
      </c>
      <c r="B33" s="589">
        <v>375</v>
      </c>
      <c r="C33" s="590">
        <v>378</v>
      </c>
      <c r="D33" s="590">
        <f t="shared" si="20"/>
        <v>753</v>
      </c>
      <c r="E33" s="591">
        <f>D33/$D$7</f>
        <v>0.0013791688721768707</v>
      </c>
      <c r="F33" s="589">
        <v>272</v>
      </c>
      <c r="G33" s="590">
        <v>269</v>
      </c>
      <c r="H33" s="590">
        <f t="shared" si="16"/>
        <v>541</v>
      </c>
      <c r="I33" s="592">
        <f t="shared" si="14"/>
        <v>0.3918669131238448</v>
      </c>
      <c r="J33" s="589">
        <v>375</v>
      </c>
      <c r="K33" s="590">
        <v>378</v>
      </c>
      <c r="L33" s="590">
        <f t="shared" si="17"/>
        <v>753</v>
      </c>
      <c r="M33" s="591">
        <f>L33/$L$7</f>
        <v>0.0013791688721768707</v>
      </c>
      <c r="N33" s="590">
        <v>272</v>
      </c>
      <c r="O33" s="590">
        <v>269</v>
      </c>
      <c r="P33" s="590">
        <f t="shared" si="18"/>
        <v>541</v>
      </c>
      <c r="Q33" s="592">
        <f t="shared" si="19"/>
        <v>0.3918669131238448</v>
      </c>
    </row>
    <row r="34" spans="1:17" s="587" customFormat="1" ht="18.75" customHeight="1">
      <c r="A34" s="582" t="s">
        <v>199</v>
      </c>
      <c r="B34" s="583">
        <f>SUM(B35:B37)</f>
        <v>6803</v>
      </c>
      <c r="C34" s="584">
        <f>SUM(C35:C37)</f>
        <v>6346</v>
      </c>
      <c r="D34" s="584">
        <f t="shared" si="20"/>
        <v>13149</v>
      </c>
      <c r="E34" s="585">
        <f t="shared" si="1"/>
        <v>0.024083255644427187</v>
      </c>
      <c r="F34" s="583">
        <f>SUM(F35:F37)</f>
        <v>6962</v>
      </c>
      <c r="G34" s="584">
        <f>SUM(G35:G37)</f>
        <v>6109</v>
      </c>
      <c r="H34" s="584">
        <f t="shared" si="16"/>
        <v>13071</v>
      </c>
      <c r="I34" s="586">
        <f t="shared" si="14"/>
        <v>0.0059674087675005705</v>
      </c>
      <c r="J34" s="583">
        <f>SUM(J35:J37)</f>
        <v>6803</v>
      </c>
      <c r="K34" s="584">
        <f>SUM(K35:K37)</f>
        <v>6346</v>
      </c>
      <c r="L34" s="584">
        <f t="shared" si="17"/>
        <v>13149</v>
      </c>
      <c r="M34" s="585">
        <f t="shared" si="4"/>
        <v>0.024083255644427187</v>
      </c>
      <c r="N34" s="583">
        <f>SUM(N35:N37)</f>
        <v>6962</v>
      </c>
      <c r="O34" s="584">
        <f>SUM(O35:O37)</f>
        <v>6109</v>
      </c>
      <c r="P34" s="584">
        <f t="shared" si="18"/>
        <v>13071</v>
      </c>
      <c r="Q34" s="586">
        <f>IF(ISERROR(L34/P34-1),"         /0",(L34/P34-1))</f>
        <v>0.0059674087675005705</v>
      </c>
    </row>
    <row r="35" spans="1:17" ht="18.75" customHeight="1">
      <c r="A35" s="588" t="s">
        <v>232</v>
      </c>
      <c r="B35" s="589">
        <v>4904</v>
      </c>
      <c r="C35" s="590">
        <v>3903</v>
      </c>
      <c r="D35" s="590">
        <f t="shared" si="20"/>
        <v>8807</v>
      </c>
      <c r="E35" s="591">
        <f t="shared" si="1"/>
        <v>0.016130597951210756</v>
      </c>
      <c r="F35" s="589">
        <v>4984</v>
      </c>
      <c r="G35" s="590">
        <v>3984</v>
      </c>
      <c r="H35" s="590">
        <f t="shared" si="16"/>
        <v>8968</v>
      </c>
      <c r="I35" s="592">
        <f t="shared" si="14"/>
        <v>-0.01795272078501342</v>
      </c>
      <c r="J35" s="589">
        <v>4904</v>
      </c>
      <c r="K35" s="590">
        <v>3903</v>
      </c>
      <c r="L35" s="590">
        <f t="shared" si="17"/>
        <v>8807</v>
      </c>
      <c r="M35" s="591">
        <f t="shared" si="4"/>
        <v>0.016130597951210756</v>
      </c>
      <c r="N35" s="590">
        <v>4984</v>
      </c>
      <c r="O35" s="590">
        <v>3984</v>
      </c>
      <c r="P35" s="590">
        <f t="shared" si="18"/>
        <v>8968</v>
      </c>
      <c r="Q35" s="592">
        <f>IF(ISERROR(L35/P35-1),"         /0",(L35/P35-1))</f>
        <v>-0.01795272078501342</v>
      </c>
    </row>
    <row r="36" spans="1:17" ht="18.75" customHeight="1">
      <c r="A36" s="588" t="s">
        <v>233</v>
      </c>
      <c r="B36" s="589">
        <v>1718</v>
      </c>
      <c r="C36" s="590">
        <v>2235</v>
      </c>
      <c r="D36" s="590">
        <f>C36+B36</f>
        <v>3953</v>
      </c>
      <c r="E36" s="591">
        <f t="shared" si="1"/>
        <v>0.007240178687536746</v>
      </c>
      <c r="F36" s="589">
        <v>1702</v>
      </c>
      <c r="G36" s="590">
        <v>1964</v>
      </c>
      <c r="H36" s="590">
        <f>G36+F36</f>
        <v>3666</v>
      </c>
      <c r="I36" s="592">
        <f>IF(ISERROR(D36/H36-1),"         /0",(D36/H36-1))</f>
        <v>0.07828696126568468</v>
      </c>
      <c r="J36" s="589">
        <v>1718</v>
      </c>
      <c r="K36" s="590">
        <v>2235</v>
      </c>
      <c r="L36" s="590">
        <f>K36+J36</f>
        <v>3953</v>
      </c>
      <c r="M36" s="591">
        <f t="shared" si="4"/>
        <v>0.007240178687536746</v>
      </c>
      <c r="N36" s="590">
        <v>1702</v>
      </c>
      <c r="O36" s="590">
        <v>1964</v>
      </c>
      <c r="P36" s="590">
        <f>O36+N36</f>
        <v>3666</v>
      </c>
      <c r="Q36" s="592">
        <f>IF(ISERROR(L36/P36-1),"         /0",(L36/P36-1))</f>
        <v>0.07828696126568468</v>
      </c>
    </row>
    <row r="37" spans="1:17" ht="18.75" customHeight="1" thickBot="1">
      <c r="A37" s="588" t="s">
        <v>146</v>
      </c>
      <c r="B37" s="589">
        <v>181</v>
      </c>
      <c r="C37" s="590">
        <v>208</v>
      </c>
      <c r="D37" s="590">
        <f t="shared" si="20"/>
        <v>389</v>
      </c>
      <c r="E37" s="591">
        <f t="shared" si="1"/>
        <v>0.0007124790056796848</v>
      </c>
      <c r="F37" s="589">
        <v>276</v>
      </c>
      <c r="G37" s="590">
        <v>161</v>
      </c>
      <c r="H37" s="590">
        <f t="shared" si="16"/>
        <v>437</v>
      </c>
      <c r="I37" s="592">
        <f>IF(ISERROR(D37/H37-1),"         /0",(D37/H37-1))</f>
        <v>-0.10983981693363842</v>
      </c>
      <c r="J37" s="589">
        <v>181</v>
      </c>
      <c r="K37" s="590">
        <v>208</v>
      </c>
      <c r="L37" s="590">
        <f t="shared" si="17"/>
        <v>389</v>
      </c>
      <c r="M37" s="591">
        <f t="shared" si="4"/>
        <v>0.0007124790056796848</v>
      </c>
      <c r="N37" s="590">
        <v>276</v>
      </c>
      <c r="O37" s="590">
        <v>161</v>
      </c>
      <c r="P37" s="590">
        <f t="shared" si="18"/>
        <v>437</v>
      </c>
      <c r="Q37" s="592">
        <f>IF(ISERROR(L37/P37-1),"         /0",(L37/P37-1))</f>
        <v>-0.10983981693363842</v>
      </c>
    </row>
    <row r="38" spans="1:17" ht="18.75" customHeight="1" thickBot="1">
      <c r="A38" s="609" t="s">
        <v>205</v>
      </c>
      <c r="B38" s="610">
        <v>2122</v>
      </c>
      <c r="C38" s="611">
        <v>431</v>
      </c>
      <c r="D38" s="611">
        <f t="shared" si="20"/>
        <v>2553</v>
      </c>
      <c r="E38" s="612">
        <f t="shared" si="1"/>
        <v>0.004675986893316801</v>
      </c>
      <c r="F38" s="610">
        <v>1187</v>
      </c>
      <c r="G38" s="611">
        <v>282</v>
      </c>
      <c r="H38" s="611">
        <f t="shared" si="16"/>
        <v>1469</v>
      </c>
      <c r="I38" s="613">
        <f t="shared" si="14"/>
        <v>0.7379169503063308</v>
      </c>
      <c r="J38" s="610">
        <v>2122</v>
      </c>
      <c r="K38" s="611">
        <v>431</v>
      </c>
      <c r="L38" s="611">
        <f t="shared" si="17"/>
        <v>2553</v>
      </c>
      <c r="M38" s="612">
        <f t="shared" si="4"/>
        <v>0.004675986893316801</v>
      </c>
      <c r="N38" s="610">
        <v>1187</v>
      </c>
      <c r="O38" s="611">
        <v>282</v>
      </c>
      <c r="P38" s="611">
        <f t="shared" si="18"/>
        <v>1469</v>
      </c>
      <c r="Q38" s="613">
        <f>IF(ISERROR(L38/P38-1),"         /0",(L38/P38-1))</f>
        <v>0.7379169503063308</v>
      </c>
    </row>
    <row r="39" ht="14.25">
      <c r="A39" s="214" t="s">
        <v>234</v>
      </c>
    </row>
    <row r="40" ht="14.25">
      <c r="A40" s="214" t="s">
        <v>66</v>
      </c>
    </row>
  </sheetData>
  <sheetProtection/>
  <mergeCells count="13">
    <mergeCell ref="J5:L5"/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</mergeCells>
  <conditionalFormatting sqref="Q39:Q65536 I39:I65536 Q3:Q6 I3:I6">
    <cfRule type="cellIs" priority="1" dxfId="0" operator="lessThan" stopIfTrue="1">
      <formula>0</formula>
    </cfRule>
  </conditionalFormatting>
  <conditionalFormatting sqref="Q7:Q38 I7:I38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Q59"/>
  <sheetViews>
    <sheetView showGridLines="0" zoomScale="85" zoomScaleNormal="85" zoomScalePageLayoutView="0" workbookViewId="0" topLeftCell="A1">
      <selection activeCell="P1" sqref="P1:Q1"/>
    </sheetView>
  </sheetViews>
  <sheetFormatPr defaultColWidth="9.140625" defaultRowHeight="12.75"/>
  <cols>
    <col min="1" max="1" width="20.7109375" style="614" customWidth="1"/>
    <col min="2" max="4" width="9.7109375" style="614" bestFit="1" customWidth="1"/>
    <col min="5" max="5" width="10.7109375" style="614" bestFit="1" customWidth="1"/>
    <col min="6" max="8" width="9.7109375" style="614" bestFit="1" customWidth="1"/>
    <col min="9" max="9" width="9.421875" style="614" bestFit="1" customWidth="1"/>
    <col min="10" max="11" width="11.140625" style="614" customWidth="1"/>
    <col min="12" max="12" width="11.421875" style="614" customWidth="1"/>
    <col min="13" max="13" width="10.7109375" style="614" bestFit="1" customWidth="1"/>
    <col min="14" max="14" width="10.8515625" style="614" customWidth="1"/>
    <col min="15" max="15" width="11.00390625" style="614" customWidth="1"/>
    <col min="16" max="16" width="11.28125" style="614" customWidth="1"/>
    <col min="17" max="17" width="9.421875" style="614" bestFit="1" customWidth="1"/>
    <col min="18" max="16384" width="9.140625" style="614" customWidth="1"/>
  </cols>
  <sheetData>
    <row r="1" spans="16:17" ht="18.75" thickBot="1">
      <c r="P1" s="615" t="s">
        <v>0</v>
      </c>
      <c r="Q1" s="616"/>
    </row>
    <row r="2" ht="5.25" customHeight="1" thickBot="1"/>
    <row r="3" spans="1:17" ht="30" customHeight="1" thickBot="1">
      <c r="A3" s="617" t="s">
        <v>235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9"/>
    </row>
    <row r="4" spans="1:17" s="624" customFormat="1" ht="15.75" customHeight="1" thickBot="1">
      <c r="A4" s="620" t="s">
        <v>236</v>
      </c>
      <c r="B4" s="621" t="s">
        <v>39</v>
      </c>
      <c r="C4" s="622"/>
      <c r="D4" s="622"/>
      <c r="E4" s="622"/>
      <c r="F4" s="622"/>
      <c r="G4" s="622"/>
      <c r="H4" s="622"/>
      <c r="I4" s="623"/>
      <c r="J4" s="621" t="s">
        <v>40</v>
      </c>
      <c r="K4" s="622"/>
      <c r="L4" s="622"/>
      <c r="M4" s="622"/>
      <c r="N4" s="622"/>
      <c r="O4" s="622"/>
      <c r="P4" s="622"/>
      <c r="Q4" s="623"/>
    </row>
    <row r="5" spans="1:17" s="630" customFormat="1" ht="26.25" customHeight="1">
      <c r="A5" s="625"/>
      <c r="B5" s="626" t="s">
        <v>41</v>
      </c>
      <c r="C5" s="627"/>
      <c r="D5" s="627"/>
      <c r="E5" s="628" t="s">
        <v>42</v>
      </c>
      <c r="F5" s="626" t="s">
        <v>43</v>
      </c>
      <c r="G5" s="627"/>
      <c r="H5" s="627"/>
      <c r="I5" s="629" t="s">
        <v>44</v>
      </c>
      <c r="J5" s="626" t="s">
        <v>209</v>
      </c>
      <c r="K5" s="627"/>
      <c r="L5" s="627"/>
      <c r="M5" s="628" t="s">
        <v>42</v>
      </c>
      <c r="N5" s="626" t="s">
        <v>210</v>
      </c>
      <c r="O5" s="627"/>
      <c r="P5" s="627"/>
      <c r="Q5" s="628" t="s">
        <v>44</v>
      </c>
    </row>
    <row r="6" spans="1:17" s="636" customFormat="1" ht="14.25" thickBot="1">
      <c r="A6" s="631"/>
      <c r="B6" s="632" t="s">
        <v>11</v>
      </c>
      <c r="C6" s="633" t="s">
        <v>12</v>
      </c>
      <c r="D6" s="633" t="s">
        <v>13</v>
      </c>
      <c r="E6" s="634"/>
      <c r="F6" s="632" t="s">
        <v>11</v>
      </c>
      <c r="G6" s="633" t="s">
        <v>12</v>
      </c>
      <c r="H6" s="633" t="s">
        <v>13</v>
      </c>
      <c r="I6" s="635"/>
      <c r="J6" s="632" t="s">
        <v>11</v>
      </c>
      <c r="K6" s="633" t="s">
        <v>12</v>
      </c>
      <c r="L6" s="633" t="s">
        <v>13</v>
      </c>
      <c r="M6" s="634"/>
      <c r="N6" s="632" t="s">
        <v>11</v>
      </c>
      <c r="O6" s="633" t="s">
        <v>12</v>
      </c>
      <c r="P6" s="633" t="s">
        <v>13</v>
      </c>
      <c r="Q6" s="634"/>
    </row>
    <row r="7" spans="1:17" s="643" customFormat="1" ht="18" customHeight="1" thickBot="1">
      <c r="A7" s="637" t="s">
        <v>4</v>
      </c>
      <c r="B7" s="638">
        <f>B8+B21+B33+B41+B50+B57</f>
        <v>284288</v>
      </c>
      <c r="C7" s="639">
        <f>C8+C21+C33+C41+C50+C57</f>
        <v>261693</v>
      </c>
      <c r="D7" s="640">
        <f>C7+B7</f>
        <v>545981</v>
      </c>
      <c r="E7" s="641">
        <f aca="true" t="shared" si="0" ref="E7:E57">D7/$D$7</f>
        <v>1</v>
      </c>
      <c r="F7" s="638">
        <f>F8+F21+F33+F41+F50+F57</f>
        <v>268696</v>
      </c>
      <c r="G7" s="639">
        <f>G8+G21+G33+G41+G50+G57</f>
        <v>240173</v>
      </c>
      <c r="H7" s="640">
        <f>G7+F7</f>
        <v>508869</v>
      </c>
      <c r="I7" s="642">
        <f>IF(ISERROR(D7/H7-1),"         /0",(D7/H7-1))</f>
        <v>0.07293036125211017</v>
      </c>
      <c r="J7" s="638">
        <f>J8+J21+J33+J41+J50+J57</f>
        <v>284288</v>
      </c>
      <c r="K7" s="639">
        <f>K8+K21+K33+K41+K50+K57</f>
        <v>261693</v>
      </c>
      <c r="L7" s="640">
        <f>K7+J7</f>
        <v>545981</v>
      </c>
      <c r="M7" s="641">
        <f aca="true" t="shared" si="1" ref="M7:M57">L7/$L$7</f>
        <v>1</v>
      </c>
      <c r="N7" s="638">
        <f>N8+N21+N33+N41+N50+N57</f>
        <v>268696</v>
      </c>
      <c r="O7" s="639">
        <f>O8+O21+O33+O41+O50+O57</f>
        <v>240173</v>
      </c>
      <c r="P7" s="640">
        <f>O7+N7</f>
        <v>508869</v>
      </c>
      <c r="Q7" s="642">
        <f>IF(ISERROR(L7/P7-1),"         /0",(L7/P7-1))</f>
        <v>0.07293036125211017</v>
      </c>
    </row>
    <row r="8" spans="1:17" s="649" customFormat="1" ht="18.75" customHeight="1">
      <c r="A8" s="644" t="s">
        <v>211</v>
      </c>
      <c r="B8" s="645">
        <f>SUM(B9:B20)</f>
        <v>107129</v>
      </c>
      <c r="C8" s="646">
        <f>SUM(C9:C20)</f>
        <v>104359</v>
      </c>
      <c r="D8" s="646">
        <f>C8+B8</f>
        <v>211488</v>
      </c>
      <c r="E8" s="647">
        <f t="shared" si="0"/>
        <v>0.38735413869713414</v>
      </c>
      <c r="F8" s="645">
        <f>SUM(F9:F20)</f>
        <v>94817</v>
      </c>
      <c r="G8" s="646">
        <f>SUM(G9:G20)</f>
        <v>92079</v>
      </c>
      <c r="H8" s="646">
        <f>G8+F8</f>
        <v>186896</v>
      </c>
      <c r="I8" s="648">
        <f>IF(ISERROR(D8/H8-1),"         /0",(D8/H8-1))</f>
        <v>0.13158120023970543</v>
      </c>
      <c r="J8" s="645">
        <f>SUM(J9:J20)</f>
        <v>107129</v>
      </c>
      <c r="K8" s="646">
        <f>SUM(K9:K20)</f>
        <v>104359</v>
      </c>
      <c r="L8" s="646">
        <f>K8+J8</f>
        <v>211488</v>
      </c>
      <c r="M8" s="647">
        <f t="shared" si="1"/>
        <v>0.38735413869713414</v>
      </c>
      <c r="N8" s="645">
        <f>SUM(N9:N20)</f>
        <v>94817</v>
      </c>
      <c r="O8" s="646">
        <f>SUM(O9:O20)</f>
        <v>92079</v>
      </c>
      <c r="P8" s="646">
        <f>O8+N8</f>
        <v>186896</v>
      </c>
      <c r="Q8" s="648">
        <f>IF(ISERROR(L8/P8-1),"         /0",(L8/P8-1))</f>
        <v>0.13158120023970543</v>
      </c>
    </row>
    <row r="9" spans="1:17" ht="18.75" customHeight="1">
      <c r="A9" s="650" t="s">
        <v>47</v>
      </c>
      <c r="B9" s="651">
        <v>38570</v>
      </c>
      <c r="C9" s="652">
        <v>40596</v>
      </c>
      <c r="D9" s="652">
        <f>C9+B9</f>
        <v>79166</v>
      </c>
      <c r="E9" s="653">
        <f t="shared" si="0"/>
        <v>0.14499771970086872</v>
      </c>
      <c r="F9" s="651">
        <v>40894</v>
      </c>
      <c r="G9" s="652">
        <v>41648</v>
      </c>
      <c r="H9" s="652">
        <f>G9+F9</f>
        <v>82542</v>
      </c>
      <c r="I9" s="654">
        <f>IF(ISERROR(D9/H9-1),"         /0",(D9/H9-1))</f>
        <v>-0.040900390104431694</v>
      </c>
      <c r="J9" s="651">
        <v>38570</v>
      </c>
      <c r="K9" s="652">
        <v>40596</v>
      </c>
      <c r="L9" s="652">
        <f>K9+J9</f>
        <v>79166</v>
      </c>
      <c r="M9" s="653">
        <f t="shared" si="1"/>
        <v>0.14499771970086872</v>
      </c>
      <c r="N9" s="652">
        <v>40894</v>
      </c>
      <c r="O9" s="652">
        <v>41648</v>
      </c>
      <c r="P9" s="652">
        <f>O9+N9</f>
        <v>82542</v>
      </c>
      <c r="Q9" s="654">
        <f>IF(ISERROR(L9/P9-1),"         /0",(L9/P9-1))</f>
        <v>-0.040900390104431694</v>
      </c>
    </row>
    <row r="10" spans="1:17" ht="18.75" customHeight="1">
      <c r="A10" s="650" t="s">
        <v>70</v>
      </c>
      <c r="B10" s="651">
        <v>20555</v>
      </c>
      <c r="C10" s="652">
        <v>20558</v>
      </c>
      <c r="D10" s="652">
        <f>C10+B10</f>
        <v>41113</v>
      </c>
      <c r="E10" s="653">
        <f t="shared" si="0"/>
        <v>0.0753011551684033</v>
      </c>
      <c r="F10" s="651">
        <v>19177</v>
      </c>
      <c r="G10" s="652">
        <v>21130</v>
      </c>
      <c r="H10" s="652">
        <f>G10+F10</f>
        <v>40307</v>
      </c>
      <c r="I10" s="654">
        <f>IF(ISERROR(D10/H10-1),"         /0",(D10/H10-1))</f>
        <v>0.019996526657900526</v>
      </c>
      <c r="J10" s="651">
        <v>20555</v>
      </c>
      <c r="K10" s="652">
        <v>20558</v>
      </c>
      <c r="L10" s="652">
        <f>K10+J10</f>
        <v>41113</v>
      </c>
      <c r="M10" s="653">
        <f t="shared" si="1"/>
        <v>0.0753011551684033</v>
      </c>
      <c r="N10" s="652">
        <v>19177</v>
      </c>
      <c r="O10" s="652">
        <v>21130</v>
      </c>
      <c r="P10" s="652">
        <f>O10+N10</f>
        <v>40307</v>
      </c>
      <c r="Q10" s="654">
        <f>IF(ISERROR(L10/P10-1),"         /0",(L10/P10-1))</f>
        <v>0.019996526657900526</v>
      </c>
    </row>
    <row r="11" spans="1:17" ht="18.75" customHeight="1">
      <c r="A11" s="650" t="s">
        <v>72</v>
      </c>
      <c r="B11" s="651">
        <v>12183</v>
      </c>
      <c r="C11" s="652">
        <v>11538</v>
      </c>
      <c r="D11" s="652">
        <f>C11+B11</f>
        <v>23721</v>
      </c>
      <c r="E11" s="653">
        <f t="shared" si="0"/>
        <v>0.043446566821922376</v>
      </c>
      <c r="F11" s="651">
        <v>6590</v>
      </c>
      <c r="G11" s="652">
        <v>6414</v>
      </c>
      <c r="H11" s="652">
        <f>G11+F11</f>
        <v>13004</v>
      </c>
      <c r="I11" s="654">
        <f>IF(ISERROR(D11/H11-1),"         /0",(D11/H11-1))</f>
        <v>0.8241310366041219</v>
      </c>
      <c r="J11" s="651">
        <v>12183</v>
      </c>
      <c r="K11" s="652">
        <v>11538</v>
      </c>
      <c r="L11" s="652">
        <f>K11+J11</f>
        <v>23721</v>
      </c>
      <c r="M11" s="653">
        <f t="shared" si="1"/>
        <v>0.043446566821922376</v>
      </c>
      <c r="N11" s="652">
        <v>6590</v>
      </c>
      <c r="O11" s="652">
        <v>6414</v>
      </c>
      <c r="P11" s="652">
        <f>O11+N11</f>
        <v>13004</v>
      </c>
      <c r="Q11" s="654">
        <f>IF(ISERROR(L11/P11-1),"         /0",(L11/P11-1))</f>
        <v>0.8241310366041219</v>
      </c>
    </row>
    <row r="12" spans="1:17" ht="18.75" customHeight="1">
      <c r="A12" s="650" t="s">
        <v>75</v>
      </c>
      <c r="B12" s="651">
        <v>7772</v>
      </c>
      <c r="C12" s="652">
        <v>9099</v>
      </c>
      <c r="D12" s="652">
        <f aca="true" t="shared" si="2" ref="D12:D20">C12+B12</f>
        <v>16871</v>
      </c>
      <c r="E12" s="653">
        <f t="shared" si="0"/>
        <v>0.030900342685917643</v>
      </c>
      <c r="F12" s="651">
        <v>8062</v>
      </c>
      <c r="G12" s="652">
        <v>9526</v>
      </c>
      <c r="H12" s="652">
        <f aca="true" t="shared" si="3" ref="H12:H20">G12+F12</f>
        <v>17588</v>
      </c>
      <c r="I12" s="654">
        <f aca="true" t="shared" si="4" ref="I12:I20">IF(ISERROR(D12/H12-1),"         /0",(D12/H12-1))</f>
        <v>-0.040766431657948576</v>
      </c>
      <c r="J12" s="651">
        <v>7772</v>
      </c>
      <c r="K12" s="652">
        <v>9099</v>
      </c>
      <c r="L12" s="652">
        <f aca="true" t="shared" si="5" ref="L12:L20">K12+J12</f>
        <v>16871</v>
      </c>
      <c r="M12" s="653">
        <f t="shared" si="1"/>
        <v>0.030900342685917643</v>
      </c>
      <c r="N12" s="652">
        <v>8062</v>
      </c>
      <c r="O12" s="652">
        <v>9526</v>
      </c>
      <c r="P12" s="652">
        <f aca="true" t="shared" si="6" ref="P12:P20">O12+N12</f>
        <v>17588</v>
      </c>
      <c r="Q12" s="654">
        <f aca="true" t="shared" si="7" ref="Q12:Q20">IF(ISERROR(L12/P12-1),"         /0",(L12/P12-1))</f>
        <v>-0.040766431657948576</v>
      </c>
    </row>
    <row r="13" spans="1:17" ht="18.75" customHeight="1">
      <c r="A13" s="650" t="s">
        <v>76</v>
      </c>
      <c r="B13" s="651">
        <v>8541</v>
      </c>
      <c r="C13" s="652">
        <v>7752</v>
      </c>
      <c r="D13" s="652">
        <f t="shared" si="2"/>
        <v>16293</v>
      </c>
      <c r="E13" s="653">
        <f t="shared" si="0"/>
        <v>0.029841697788018266</v>
      </c>
      <c r="F13" s="651">
        <v>8176</v>
      </c>
      <c r="G13" s="652">
        <v>6639</v>
      </c>
      <c r="H13" s="652">
        <f t="shared" si="3"/>
        <v>14815</v>
      </c>
      <c r="I13" s="654">
        <f t="shared" si="4"/>
        <v>0.09976375295308815</v>
      </c>
      <c r="J13" s="651">
        <v>8541</v>
      </c>
      <c r="K13" s="652">
        <v>7752</v>
      </c>
      <c r="L13" s="652">
        <f t="shared" si="5"/>
        <v>16293</v>
      </c>
      <c r="M13" s="653">
        <f t="shared" si="1"/>
        <v>0.029841697788018266</v>
      </c>
      <c r="N13" s="652">
        <v>8176</v>
      </c>
      <c r="O13" s="652">
        <v>6639</v>
      </c>
      <c r="P13" s="652">
        <f t="shared" si="6"/>
        <v>14815</v>
      </c>
      <c r="Q13" s="654">
        <f t="shared" si="7"/>
        <v>0.09976375295308815</v>
      </c>
    </row>
    <row r="14" spans="1:17" ht="18.75" customHeight="1">
      <c r="A14" s="650" t="s">
        <v>81</v>
      </c>
      <c r="B14" s="651">
        <v>4444</v>
      </c>
      <c r="C14" s="652">
        <v>4372</v>
      </c>
      <c r="D14" s="652">
        <f t="shared" si="2"/>
        <v>8816</v>
      </c>
      <c r="E14" s="653">
        <f t="shared" si="0"/>
        <v>0.016147082041316457</v>
      </c>
      <c r="F14" s="651"/>
      <c r="G14" s="652"/>
      <c r="H14" s="652">
        <f t="shared" si="3"/>
        <v>0</v>
      </c>
      <c r="I14" s="654" t="str">
        <f t="shared" si="4"/>
        <v>         /0</v>
      </c>
      <c r="J14" s="651">
        <v>4444</v>
      </c>
      <c r="K14" s="652">
        <v>4372</v>
      </c>
      <c r="L14" s="652">
        <f t="shared" si="5"/>
        <v>8816</v>
      </c>
      <c r="M14" s="653">
        <f t="shared" si="1"/>
        <v>0.016147082041316457</v>
      </c>
      <c r="N14" s="652"/>
      <c r="O14" s="652"/>
      <c r="P14" s="652">
        <f t="shared" si="6"/>
        <v>0</v>
      </c>
      <c r="Q14" s="654" t="str">
        <f t="shared" si="7"/>
        <v>         /0</v>
      </c>
    </row>
    <row r="15" spans="1:17" ht="18.75" customHeight="1">
      <c r="A15" s="650" t="s">
        <v>48</v>
      </c>
      <c r="B15" s="651">
        <v>3999</v>
      </c>
      <c r="C15" s="652">
        <v>3949</v>
      </c>
      <c r="D15" s="652">
        <f t="shared" si="2"/>
        <v>7948</v>
      </c>
      <c r="E15" s="653">
        <f t="shared" si="0"/>
        <v>0.01455728312890009</v>
      </c>
      <c r="F15" s="651"/>
      <c r="G15" s="652"/>
      <c r="H15" s="652">
        <f t="shared" si="3"/>
        <v>0</v>
      </c>
      <c r="I15" s="654" t="str">
        <f t="shared" si="4"/>
        <v>         /0</v>
      </c>
      <c r="J15" s="651">
        <v>3999</v>
      </c>
      <c r="K15" s="652">
        <v>3949</v>
      </c>
      <c r="L15" s="652">
        <f t="shared" si="5"/>
        <v>7948</v>
      </c>
      <c r="M15" s="653">
        <f t="shared" si="1"/>
        <v>0.01455728312890009</v>
      </c>
      <c r="N15" s="652"/>
      <c r="O15" s="652"/>
      <c r="P15" s="652">
        <f t="shared" si="6"/>
        <v>0</v>
      </c>
      <c r="Q15" s="654" t="str">
        <f t="shared" si="7"/>
        <v>         /0</v>
      </c>
    </row>
    <row r="16" spans="1:17" ht="18.75" customHeight="1">
      <c r="A16" s="650" t="s">
        <v>83</v>
      </c>
      <c r="B16" s="651">
        <v>2614</v>
      </c>
      <c r="C16" s="652">
        <v>2358</v>
      </c>
      <c r="D16" s="652">
        <f>C16+B16</f>
        <v>4972</v>
      </c>
      <c r="E16" s="653">
        <f t="shared" si="0"/>
        <v>0.009106544000615406</v>
      </c>
      <c r="F16" s="651">
        <v>2541</v>
      </c>
      <c r="G16" s="652">
        <v>2180</v>
      </c>
      <c r="H16" s="652">
        <f>G16+F16</f>
        <v>4721</v>
      </c>
      <c r="I16" s="654">
        <f>IF(ISERROR(D16/H16-1),"         /0",(D16/H16-1))</f>
        <v>0.05316670196992157</v>
      </c>
      <c r="J16" s="651">
        <v>2614</v>
      </c>
      <c r="K16" s="652">
        <v>2358</v>
      </c>
      <c r="L16" s="652">
        <f>K16+J16</f>
        <v>4972</v>
      </c>
      <c r="M16" s="653">
        <f t="shared" si="1"/>
        <v>0.009106544000615406</v>
      </c>
      <c r="N16" s="652">
        <v>2541</v>
      </c>
      <c r="O16" s="652">
        <v>2180</v>
      </c>
      <c r="P16" s="652">
        <f>O16+N16</f>
        <v>4721</v>
      </c>
      <c r="Q16" s="654">
        <f>IF(ISERROR(L16/P16-1),"         /0",(L16/P16-1))</f>
        <v>0.05316670196992157</v>
      </c>
    </row>
    <row r="17" spans="1:17" ht="18.75" customHeight="1">
      <c r="A17" s="650" t="s">
        <v>80</v>
      </c>
      <c r="B17" s="651">
        <v>1936</v>
      </c>
      <c r="C17" s="652">
        <v>2350</v>
      </c>
      <c r="D17" s="652">
        <f t="shared" si="2"/>
        <v>4286</v>
      </c>
      <c r="E17" s="653">
        <f t="shared" si="0"/>
        <v>0.007850090021447632</v>
      </c>
      <c r="F17" s="651">
        <v>2146</v>
      </c>
      <c r="G17" s="652">
        <v>2625</v>
      </c>
      <c r="H17" s="652">
        <f t="shared" si="3"/>
        <v>4771</v>
      </c>
      <c r="I17" s="654">
        <f t="shared" si="4"/>
        <v>-0.1016558373506602</v>
      </c>
      <c r="J17" s="651">
        <v>1936</v>
      </c>
      <c r="K17" s="652">
        <v>2350</v>
      </c>
      <c r="L17" s="652">
        <f t="shared" si="5"/>
        <v>4286</v>
      </c>
      <c r="M17" s="653">
        <f t="shared" si="1"/>
        <v>0.007850090021447632</v>
      </c>
      <c r="N17" s="652">
        <v>2146</v>
      </c>
      <c r="O17" s="652">
        <v>2625</v>
      </c>
      <c r="P17" s="652">
        <f t="shared" si="6"/>
        <v>4771</v>
      </c>
      <c r="Q17" s="654">
        <f t="shared" si="7"/>
        <v>-0.1016558373506602</v>
      </c>
    </row>
    <row r="18" spans="1:17" ht="18.75" customHeight="1">
      <c r="A18" s="650" t="s">
        <v>50</v>
      </c>
      <c r="B18" s="651">
        <v>3682</v>
      </c>
      <c r="C18" s="652"/>
      <c r="D18" s="652">
        <f t="shared" si="2"/>
        <v>3682</v>
      </c>
      <c r="E18" s="653">
        <f t="shared" si="0"/>
        <v>0.006743824418798457</v>
      </c>
      <c r="F18" s="651">
        <v>3565</v>
      </c>
      <c r="G18" s="652"/>
      <c r="H18" s="652">
        <f t="shared" si="3"/>
        <v>3565</v>
      </c>
      <c r="I18" s="654">
        <f t="shared" si="4"/>
        <v>0.032819074333800824</v>
      </c>
      <c r="J18" s="651">
        <v>3682</v>
      </c>
      <c r="K18" s="652"/>
      <c r="L18" s="652">
        <f t="shared" si="5"/>
        <v>3682</v>
      </c>
      <c r="M18" s="653">
        <f t="shared" si="1"/>
        <v>0.006743824418798457</v>
      </c>
      <c r="N18" s="652">
        <v>3565</v>
      </c>
      <c r="O18" s="652"/>
      <c r="P18" s="652">
        <f t="shared" si="6"/>
        <v>3565</v>
      </c>
      <c r="Q18" s="654">
        <f t="shared" si="7"/>
        <v>0.032819074333800824</v>
      </c>
    </row>
    <row r="19" spans="1:17" ht="18.75" customHeight="1">
      <c r="A19" s="650" t="s">
        <v>71</v>
      </c>
      <c r="B19" s="651">
        <v>1865</v>
      </c>
      <c r="C19" s="652">
        <v>1474</v>
      </c>
      <c r="D19" s="652">
        <f t="shared" si="2"/>
        <v>3339</v>
      </c>
      <c r="E19" s="653">
        <f t="shared" si="0"/>
        <v>0.00611559742921457</v>
      </c>
      <c r="F19" s="651">
        <v>2779</v>
      </c>
      <c r="G19" s="652">
        <v>1454</v>
      </c>
      <c r="H19" s="652">
        <f t="shared" si="3"/>
        <v>4233</v>
      </c>
      <c r="I19" s="654">
        <f t="shared" si="4"/>
        <v>-0.21119773210489012</v>
      </c>
      <c r="J19" s="651">
        <v>1865</v>
      </c>
      <c r="K19" s="652">
        <v>1474</v>
      </c>
      <c r="L19" s="652">
        <f t="shared" si="5"/>
        <v>3339</v>
      </c>
      <c r="M19" s="653">
        <f t="shared" si="1"/>
        <v>0.00611559742921457</v>
      </c>
      <c r="N19" s="652">
        <v>2779</v>
      </c>
      <c r="O19" s="652">
        <v>1454</v>
      </c>
      <c r="P19" s="652">
        <f t="shared" si="6"/>
        <v>4233</v>
      </c>
      <c r="Q19" s="654">
        <f t="shared" si="7"/>
        <v>-0.21119773210489012</v>
      </c>
    </row>
    <row r="20" spans="1:17" ht="18.75" customHeight="1" thickBot="1">
      <c r="A20" s="650" t="s">
        <v>102</v>
      </c>
      <c r="B20" s="651">
        <v>968</v>
      </c>
      <c r="C20" s="652">
        <v>313</v>
      </c>
      <c r="D20" s="652">
        <f t="shared" si="2"/>
        <v>1281</v>
      </c>
      <c r="E20" s="653">
        <f t="shared" si="0"/>
        <v>0.00234623549171125</v>
      </c>
      <c r="F20" s="651">
        <v>887</v>
      </c>
      <c r="G20" s="652">
        <v>463</v>
      </c>
      <c r="H20" s="652">
        <f t="shared" si="3"/>
        <v>1350</v>
      </c>
      <c r="I20" s="654">
        <f t="shared" si="4"/>
        <v>-0.05111111111111111</v>
      </c>
      <c r="J20" s="651">
        <v>968</v>
      </c>
      <c r="K20" s="652">
        <v>313</v>
      </c>
      <c r="L20" s="652">
        <f t="shared" si="5"/>
        <v>1281</v>
      </c>
      <c r="M20" s="653">
        <f t="shared" si="1"/>
        <v>0.00234623549171125</v>
      </c>
      <c r="N20" s="652">
        <v>887</v>
      </c>
      <c r="O20" s="652">
        <v>463</v>
      </c>
      <c r="P20" s="652">
        <f t="shared" si="6"/>
        <v>1350</v>
      </c>
      <c r="Q20" s="654">
        <f t="shared" si="7"/>
        <v>-0.05111111111111111</v>
      </c>
    </row>
    <row r="21" spans="1:17" s="649" customFormat="1" ht="18.75" customHeight="1">
      <c r="A21" s="644" t="s">
        <v>172</v>
      </c>
      <c r="B21" s="645">
        <f>SUM(B22:B32)</f>
        <v>70530</v>
      </c>
      <c r="C21" s="646">
        <f>SUM(C22:C32)</f>
        <v>68151</v>
      </c>
      <c r="D21" s="646">
        <f aca="true" t="shared" si="8" ref="D21:D42">C21+B21</f>
        <v>138681</v>
      </c>
      <c r="E21" s="647">
        <f t="shared" si="0"/>
        <v>0.2540033444387259</v>
      </c>
      <c r="F21" s="645">
        <f>SUM(F22:F32)</f>
        <v>63583</v>
      </c>
      <c r="G21" s="646">
        <f>SUM(G22:G32)</f>
        <v>61450</v>
      </c>
      <c r="H21" s="646">
        <f aca="true" t="shared" si="9" ref="H21:H42">G21+F21</f>
        <v>125033</v>
      </c>
      <c r="I21" s="648">
        <f aca="true" t="shared" si="10" ref="I21:I32">IF(ISERROR(D21/H21-1),"         /0",(D21/H21-1))</f>
        <v>0.1091551830316797</v>
      </c>
      <c r="J21" s="645">
        <f>SUM(J22:J32)</f>
        <v>70530</v>
      </c>
      <c r="K21" s="646">
        <f>SUM(K22:K32)</f>
        <v>68151</v>
      </c>
      <c r="L21" s="646">
        <f aca="true" t="shared" si="11" ref="L21:L42">K21+J21</f>
        <v>138681</v>
      </c>
      <c r="M21" s="647">
        <f t="shared" si="1"/>
        <v>0.2540033444387259</v>
      </c>
      <c r="N21" s="645">
        <f>SUM(N22:N32)</f>
        <v>63583</v>
      </c>
      <c r="O21" s="646">
        <f>SUM(O22:O32)</f>
        <v>61450</v>
      </c>
      <c r="P21" s="646">
        <f aca="true" t="shared" si="12" ref="P21:P42">O21+N21</f>
        <v>125033</v>
      </c>
      <c r="Q21" s="648">
        <f aca="true" t="shared" si="13" ref="Q21:Q32">IF(ISERROR(L21/P21-1),"         /0",(L21/P21-1))</f>
        <v>0.1091551830316797</v>
      </c>
    </row>
    <row r="22" spans="1:17" ht="18.75" customHeight="1">
      <c r="A22" s="655" t="s">
        <v>47</v>
      </c>
      <c r="B22" s="656">
        <v>32389</v>
      </c>
      <c r="C22" s="657">
        <v>30402</v>
      </c>
      <c r="D22" s="657">
        <f t="shared" si="8"/>
        <v>62791</v>
      </c>
      <c r="E22" s="658">
        <f t="shared" si="0"/>
        <v>0.11500583353633186</v>
      </c>
      <c r="F22" s="656">
        <v>31006</v>
      </c>
      <c r="G22" s="657">
        <v>30403</v>
      </c>
      <c r="H22" s="657">
        <f t="shared" si="9"/>
        <v>61409</v>
      </c>
      <c r="I22" s="659">
        <f t="shared" si="10"/>
        <v>0.022504844566757276</v>
      </c>
      <c r="J22" s="656">
        <v>32389</v>
      </c>
      <c r="K22" s="657">
        <v>30402</v>
      </c>
      <c r="L22" s="657">
        <f t="shared" si="11"/>
        <v>62791</v>
      </c>
      <c r="M22" s="658">
        <f t="shared" si="1"/>
        <v>0.11500583353633186</v>
      </c>
      <c r="N22" s="657">
        <v>31006</v>
      </c>
      <c r="O22" s="657">
        <v>30403</v>
      </c>
      <c r="P22" s="657">
        <f t="shared" si="12"/>
        <v>61409</v>
      </c>
      <c r="Q22" s="659">
        <f t="shared" si="13"/>
        <v>0.022504844566757276</v>
      </c>
    </row>
    <row r="23" spans="1:17" ht="18.75" customHeight="1">
      <c r="A23" s="655" t="s">
        <v>74</v>
      </c>
      <c r="B23" s="656">
        <v>10353</v>
      </c>
      <c r="C23" s="657">
        <v>11118</v>
      </c>
      <c r="D23" s="657">
        <f t="shared" si="8"/>
        <v>21471</v>
      </c>
      <c r="E23" s="658">
        <f t="shared" si="0"/>
        <v>0.039325544295497464</v>
      </c>
      <c r="F23" s="656">
        <v>5356</v>
      </c>
      <c r="G23" s="657">
        <v>6225</v>
      </c>
      <c r="H23" s="657">
        <f t="shared" si="9"/>
        <v>11581</v>
      </c>
      <c r="I23" s="659">
        <f t="shared" si="10"/>
        <v>0.8539849753907263</v>
      </c>
      <c r="J23" s="656">
        <v>10353</v>
      </c>
      <c r="K23" s="657">
        <v>11118</v>
      </c>
      <c r="L23" s="657">
        <f t="shared" si="11"/>
        <v>21471</v>
      </c>
      <c r="M23" s="658">
        <f t="shared" si="1"/>
        <v>0.039325544295497464</v>
      </c>
      <c r="N23" s="657">
        <v>5356</v>
      </c>
      <c r="O23" s="657">
        <v>6225</v>
      </c>
      <c r="P23" s="657">
        <f t="shared" si="12"/>
        <v>11581</v>
      </c>
      <c r="Q23" s="659">
        <f t="shared" si="13"/>
        <v>0.8539849753907263</v>
      </c>
    </row>
    <row r="24" spans="1:17" ht="18.75" customHeight="1">
      <c r="A24" s="655" t="s">
        <v>77</v>
      </c>
      <c r="B24" s="656">
        <v>7667</v>
      </c>
      <c r="C24" s="657">
        <v>8689</v>
      </c>
      <c r="D24" s="657">
        <f t="shared" si="8"/>
        <v>16356</v>
      </c>
      <c r="E24" s="658">
        <f t="shared" si="0"/>
        <v>0.02995708641875816</v>
      </c>
      <c r="F24" s="656">
        <v>5844</v>
      </c>
      <c r="G24" s="657">
        <v>6732</v>
      </c>
      <c r="H24" s="657">
        <f t="shared" si="9"/>
        <v>12576</v>
      </c>
      <c r="I24" s="659">
        <f t="shared" si="10"/>
        <v>0.3005725190839694</v>
      </c>
      <c r="J24" s="656">
        <v>7667</v>
      </c>
      <c r="K24" s="657">
        <v>8689</v>
      </c>
      <c r="L24" s="657">
        <f t="shared" si="11"/>
        <v>16356</v>
      </c>
      <c r="M24" s="658">
        <f t="shared" si="1"/>
        <v>0.02995708641875816</v>
      </c>
      <c r="N24" s="657">
        <v>5844</v>
      </c>
      <c r="O24" s="657">
        <v>6732</v>
      </c>
      <c r="P24" s="657">
        <f t="shared" si="12"/>
        <v>12576</v>
      </c>
      <c r="Q24" s="659">
        <f t="shared" si="13"/>
        <v>0.3005725190839694</v>
      </c>
    </row>
    <row r="25" spans="1:17" ht="18.75" customHeight="1">
      <c r="A25" s="655" t="s">
        <v>50</v>
      </c>
      <c r="B25" s="656">
        <v>5335</v>
      </c>
      <c r="C25" s="657">
        <v>3821</v>
      </c>
      <c r="D25" s="657">
        <f t="shared" si="8"/>
        <v>9156</v>
      </c>
      <c r="E25" s="658">
        <f t="shared" si="0"/>
        <v>0.016769814334198444</v>
      </c>
      <c r="F25" s="656">
        <v>6921</v>
      </c>
      <c r="G25" s="657">
        <v>4375</v>
      </c>
      <c r="H25" s="657">
        <f t="shared" si="9"/>
        <v>11296</v>
      </c>
      <c r="I25" s="659">
        <f t="shared" si="10"/>
        <v>-0.18944759206798867</v>
      </c>
      <c r="J25" s="656">
        <v>5335</v>
      </c>
      <c r="K25" s="657">
        <v>3821</v>
      </c>
      <c r="L25" s="657">
        <f t="shared" si="11"/>
        <v>9156</v>
      </c>
      <c r="M25" s="658">
        <f t="shared" si="1"/>
        <v>0.016769814334198444</v>
      </c>
      <c r="N25" s="657">
        <v>6921</v>
      </c>
      <c r="O25" s="657">
        <v>4375</v>
      </c>
      <c r="P25" s="657">
        <f t="shared" si="12"/>
        <v>11296</v>
      </c>
      <c r="Q25" s="659">
        <f t="shared" si="13"/>
        <v>-0.18944759206798867</v>
      </c>
    </row>
    <row r="26" spans="1:17" ht="18.75" customHeight="1">
      <c r="A26" s="655" t="s">
        <v>82</v>
      </c>
      <c r="B26" s="656">
        <v>3118</v>
      </c>
      <c r="C26" s="657">
        <v>3335</v>
      </c>
      <c r="D26" s="657">
        <f t="shared" si="8"/>
        <v>6453</v>
      </c>
      <c r="E26" s="658">
        <f t="shared" si="0"/>
        <v>0.011819092605786648</v>
      </c>
      <c r="F26" s="656">
        <v>1858</v>
      </c>
      <c r="G26" s="657">
        <v>1904</v>
      </c>
      <c r="H26" s="657">
        <f t="shared" si="9"/>
        <v>3762</v>
      </c>
      <c r="I26" s="659">
        <f t="shared" si="10"/>
        <v>0.7153110047846889</v>
      </c>
      <c r="J26" s="656">
        <v>3118</v>
      </c>
      <c r="K26" s="657">
        <v>3335</v>
      </c>
      <c r="L26" s="657">
        <f t="shared" si="11"/>
        <v>6453</v>
      </c>
      <c r="M26" s="658">
        <f t="shared" si="1"/>
        <v>0.011819092605786648</v>
      </c>
      <c r="N26" s="657">
        <v>1858</v>
      </c>
      <c r="O26" s="657">
        <v>1904</v>
      </c>
      <c r="P26" s="657">
        <f t="shared" si="12"/>
        <v>3762</v>
      </c>
      <c r="Q26" s="659">
        <f t="shared" si="13"/>
        <v>0.7153110047846889</v>
      </c>
    </row>
    <row r="27" spans="1:17" ht="18.75" customHeight="1">
      <c r="A27" s="655" t="s">
        <v>49</v>
      </c>
      <c r="B27" s="656">
        <v>3284</v>
      </c>
      <c r="C27" s="657">
        <v>1938</v>
      </c>
      <c r="D27" s="657">
        <f t="shared" si="8"/>
        <v>5222</v>
      </c>
      <c r="E27" s="658">
        <f t="shared" si="0"/>
        <v>0.009564435392440396</v>
      </c>
      <c r="F27" s="656">
        <v>4474</v>
      </c>
      <c r="G27" s="657">
        <v>2542</v>
      </c>
      <c r="H27" s="657">
        <f t="shared" si="9"/>
        <v>7016</v>
      </c>
      <c r="I27" s="659">
        <f t="shared" si="10"/>
        <v>-0.2557012542759407</v>
      </c>
      <c r="J27" s="656">
        <v>3284</v>
      </c>
      <c r="K27" s="657">
        <v>1938</v>
      </c>
      <c r="L27" s="657">
        <f t="shared" si="11"/>
        <v>5222</v>
      </c>
      <c r="M27" s="658">
        <f t="shared" si="1"/>
        <v>0.009564435392440396</v>
      </c>
      <c r="N27" s="657">
        <v>4474</v>
      </c>
      <c r="O27" s="657">
        <v>2542</v>
      </c>
      <c r="P27" s="657">
        <f t="shared" si="12"/>
        <v>7016</v>
      </c>
      <c r="Q27" s="659">
        <f t="shared" si="13"/>
        <v>-0.2557012542759407</v>
      </c>
    </row>
    <row r="28" spans="1:17" ht="18.75" customHeight="1">
      <c r="A28" s="655" t="s">
        <v>80</v>
      </c>
      <c r="B28" s="656">
        <v>2190</v>
      </c>
      <c r="C28" s="657">
        <v>2393</v>
      </c>
      <c r="D28" s="657">
        <f t="shared" si="8"/>
        <v>4583</v>
      </c>
      <c r="E28" s="658">
        <f t="shared" si="0"/>
        <v>0.008394064994935722</v>
      </c>
      <c r="F28" s="656">
        <v>1950</v>
      </c>
      <c r="G28" s="657">
        <v>2400</v>
      </c>
      <c r="H28" s="657">
        <f t="shared" si="9"/>
        <v>4350</v>
      </c>
      <c r="I28" s="659">
        <f t="shared" si="10"/>
        <v>0.05356321839080458</v>
      </c>
      <c r="J28" s="656">
        <v>2190</v>
      </c>
      <c r="K28" s="657">
        <v>2393</v>
      </c>
      <c r="L28" s="657">
        <f t="shared" si="11"/>
        <v>4583</v>
      </c>
      <c r="M28" s="658">
        <f t="shared" si="1"/>
        <v>0.008394064994935722</v>
      </c>
      <c r="N28" s="657">
        <v>1950</v>
      </c>
      <c r="O28" s="657">
        <v>2400</v>
      </c>
      <c r="P28" s="657">
        <f t="shared" si="12"/>
        <v>4350</v>
      </c>
      <c r="Q28" s="659">
        <f t="shared" si="13"/>
        <v>0.05356321839080458</v>
      </c>
    </row>
    <row r="29" spans="1:17" ht="18.75" customHeight="1">
      <c r="A29" s="655" t="s">
        <v>71</v>
      </c>
      <c r="B29" s="656">
        <v>1466</v>
      </c>
      <c r="C29" s="657">
        <v>1456</v>
      </c>
      <c r="D29" s="657">
        <f t="shared" si="8"/>
        <v>2922</v>
      </c>
      <c r="E29" s="658">
        <f t="shared" si="0"/>
        <v>0.005351834587650486</v>
      </c>
      <c r="F29" s="656">
        <v>1540</v>
      </c>
      <c r="G29" s="657">
        <v>1795</v>
      </c>
      <c r="H29" s="657">
        <f t="shared" si="9"/>
        <v>3335</v>
      </c>
      <c r="I29" s="659">
        <f t="shared" si="10"/>
        <v>-0.1238380809595202</v>
      </c>
      <c r="J29" s="656">
        <v>1466</v>
      </c>
      <c r="K29" s="657">
        <v>1456</v>
      </c>
      <c r="L29" s="657">
        <f t="shared" si="11"/>
        <v>2922</v>
      </c>
      <c r="M29" s="658">
        <f t="shared" si="1"/>
        <v>0.005351834587650486</v>
      </c>
      <c r="N29" s="657">
        <v>1540</v>
      </c>
      <c r="O29" s="657">
        <v>1795</v>
      </c>
      <c r="P29" s="657">
        <f t="shared" si="12"/>
        <v>3335</v>
      </c>
      <c r="Q29" s="659">
        <f t="shared" si="13"/>
        <v>-0.1238380809595202</v>
      </c>
    </row>
    <row r="30" spans="1:17" ht="18.75" customHeight="1">
      <c r="A30" s="655" t="s">
        <v>86</v>
      </c>
      <c r="B30" s="656">
        <v>1382</v>
      </c>
      <c r="C30" s="657">
        <v>1344</v>
      </c>
      <c r="D30" s="657">
        <f t="shared" si="8"/>
        <v>2726</v>
      </c>
      <c r="E30" s="658">
        <f t="shared" si="0"/>
        <v>0.0049928477364596935</v>
      </c>
      <c r="F30" s="656">
        <v>2000</v>
      </c>
      <c r="G30" s="657">
        <v>2211</v>
      </c>
      <c r="H30" s="657">
        <f t="shared" si="9"/>
        <v>4211</v>
      </c>
      <c r="I30" s="659">
        <f t="shared" si="10"/>
        <v>-0.3526478271194491</v>
      </c>
      <c r="J30" s="656">
        <v>1382</v>
      </c>
      <c r="K30" s="657">
        <v>1344</v>
      </c>
      <c r="L30" s="657">
        <f t="shared" si="11"/>
        <v>2726</v>
      </c>
      <c r="M30" s="658">
        <f t="shared" si="1"/>
        <v>0.0049928477364596935</v>
      </c>
      <c r="N30" s="657">
        <v>2000</v>
      </c>
      <c r="O30" s="657">
        <v>2211</v>
      </c>
      <c r="P30" s="657">
        <f t="shared" si="12"/>
        <v>4211</v>
      </c>
      <c r="Q30" s="659">
        <f t="shared" si="13"/>
        <v>-0.3526478271194491</v>
      </c>
    </row>
    <row r="31" spans="1:17" ht="18.75" customHeight="1">
      <c r="A31" s="655" t="s">
        <v>85</v>
      </c>
      <c r="B31" s="656">
        <v>1044</v>
      </c>
      <c r="C31" s="657">
        <v>1553</v>
      </c>
      <c r="D31" s="657">
        <f t="shared" si="8"/>
        <v>2597</v>
      </c>
      <c r="E31" s="658">
        <f t="shared" si="0"/>
        <v>0.004756575778277998</v>
      </c>
      <c r="F31" s="656">
        <v>557</v>
      </c>
      <c r="G31" s="657">
        <v>1006</v>
      </c>
      <c r="H31" s="657">
        <f t="shared" si="9"/>
        <v>1563</v>
      </c>
      <c r="I31" s="659">
        <f t="shared" si="10"/>
        <v>0.6615483045425463</v>
      </c>
      <c r="J31" s="656">
        <v>1044</v>
      </c>
      <c r="K31" s="657">
        <v>1553</v>
      </c>
      <c r="L31" s="657">
        <f t="shared" si="11"/>
        <v>2597</v>
      </c>
      <c r="M31" s="658">
        <f t="shared" si="1"/>
        <v>0.004756575778277998</v>
      </c>
      <c r="N31" s="657">
        <v>557</v>
      </c>
      <c r="O31" s="657">
        <v>1006</v>
      </c>
      <c r="P31" s="657">
        <f t="shared" si="12"/>
        <v>1563</v>
      </c>
      <c r="Q31" s="659">
        <f t="shared" si="13"/>
        <v>0.6615483045425463</v>
      </c>
    </row>
    <row r="32" spans="1:17" ht="18.75" customHeight="1" thickBot="1">
      <c r="A32" s="655" t="s">
        <v>102</v>
      </c>
      <c r="B32" s="656">
        <v>2302</v>
      </c>
      <c r="C32" s="657">
        <v>2102</v>
      </c>
      <c r="D32" s="657">
        <f t="shared" si="8"/>
        <v>4404</v>
      </c>
      <c r="E32" s="658">
        <f t="shared" si="0"/>
        <v>0.008066214758389029</v>
      </c>
      <c r="F32" s="656">
        <v>2077</v>
      </c>
      <c r="G32" s="657">
        <v>1857</v>
      </c>
      <c r="H32" s="657">
        <f t="shared" si="9"/>
        <v>3934</v>
      </c>
      <c r="I32" s="659">
        <f t="shared" si="10"/>
        <v>0.11947127605490593</v>
      </c>
      <c r="J32" s="656">
        <v>2302</v>
      </c>
      <c r="K32" s="657">
        <v>2102</v>
      </c>
      <c r="L32" s="657">
        <f t="shared" si="11"/>
        <v>4404</v>
      </c>
      <c r="M32" s="658">
        <f t="shared" si="1"/>
        <v>0.008066214758389029</v>
      </c>
      <c r="N32" s="657">
        <v>2077</v>
      </c>
      <c r="O32" s="657">
        <v>1857</v>
      </c>
      <c r="P32" s="657">
        <f t="shared" si="12"/>
        <v>3934</v>
      </c>
      <c r="Q32" s="659">
        <f t="shared" si="13"/>
        <v>0.11947127605490593</v>
      </c>
    </row>
    <row r="33" spans="1:17" s="649" customFormat="1" ht="18.75" customHeight="1">
      <c r="A33" s="644" t="s">
        <v>184</v>
      </c>
      <c r="B33" s="645">
        <f>SUM(B34:B40)</f>
        <v>41324</v>
      </c>
      <c r="C33" s="646">
        <f>SUM(C34:C40)</f>
        <v>31660</v>
      </c>
      <c r="D33" s="646">
        <f t="shared" si="8"/>
        <v>72984</v>
      </c>
      <c r="E33" s="647">
        <f t="shared" si="0"/>
        <v>0.13367498136382036</v>
      </c>
      <c r="F33" s="645">
        <f>SUM(F34:F40)</f>
        <v>42998</v>
      </c>
      <c r="G33" s="646">
        <f>SUM(G34:G40)</f>
        <v>31542</v>
      </c>
      <c r="H33" s="646">
        <f t="shared" si="9"/>
        <v>74540</v>
      </c>
      <c r="I33" s="648">
        <f aca="true" t="shared" si="14" ref="I33:I57">IF(ISERROR(D33/H33-1),"         /0",(D33/H33-1))</f>
        <v>-0.020874698148645066</v>
      </c>
      <c r="J33" s="645">
        <f>SUM(J34:J40)</f>
        <v>41324</v>
      </c>
      <c r="K33" s="646">
        <f>SUM(K34:K40)</f>
        <v>31660</v>
      </c>
      <c r="L33" s="646">
        <f t="shared" si="11"/>
        <v>72984</v>
      </c>
      <c r="M33" s="647">
        <f t="shared" si="1"/>
        <v>0.13367498136382036</v>
      </c>
      <c r="N33" s="645">
        <f>SUM(N34:N40)</f>
        <v>42998</v>
      </c>
      <c r="O33" s="646">
        <f>SUM(O34:O40)</f>
        <v>31542</v>
      </c>
      <c r="P33" s="646">
        <f t="shared" si="12"/>
        <v>74540</v>
      </c>
      <c r="Q33" s="648">
        <f aca="true" t="shared" si="15" ref="Q33:Q42">IF(ISERROR(L33/P33-1),"         /0",(L33/P33-1))</f>
        <v>-0.020874698148645066</v>
      </c>
    </row>
    <row r="34" spans="1:17" ht="18.75" customHeight="1">
      <c r="A34" s="655" t="s">
        <v>47</v>
      </c>
      <c r="B34" s="656">
        <v>14786</v>
      </c>
      <c r="C34" s="657">
        <v>14290</v>
      </c>
      <c r="D34" s="657">
        <f t="shared" si="8"/>
        <v>29076</v>
      </c>
      <c r="E34" s="658">
        <f t="shared" si="0"/>
        <v>0.05325460043481366</v>
      </c>
      <c r="F34" s="656">
        <v>11922</v>
      </c>
      <c r="G34" s="657">
        <v>13473</v>
      </c>
      <c r="H34" s="657">
        <f t="shared" si="9"/>
        <v>25395</v>
      </c>
      <c r="I34" s="659">
        <f t="shared" si="14"/>
        <v>0.144949793266391</v>
      </c>
      <c r="J34" s="656">
        <v>14786</v>
      </c>
      <c r="K34" s="657">
        <v>14290</v>
      </c>
      <c r="L34" s="657">
        <f t="shared" si="11"/>
        <v>29076</v>
      </c>
      <c r="M34" s="658">
        <f t="shared" si="1"/>
        <v>0.05325460043481366</v>
      </c>
      <c r="N34" s="656">
        <v>11922</v>
      </c>
      <c r="O34" s="657">
        <v>13473</v>
      </c>
      <c r="P34" s="652">
        <f t="shared" si="12"/>
        <v>25395</v>
      </c>
      <c r="Q34" s="659">
        <f t="shared" si="15"/>
        <v>0.144949793266391</v>
      </c>
    </row>
    <row r="35" spans="1:17" ht="18.75" customHeight="1">
      <c r="A35" s="655" t="s">
        <v>73</v>
      </c>
      <c r="B35" s="656">
        <v>11865</v>
      </c>
      <c r="C35" s="657">
        <v>10167</v>
      </c>
      <c r="D35" s="657">
        <f>C35+B35</f>
        <v>22032</v>
      </c>
      <c r="E35" s="658">
        <f t="shared" si="0"/>
        <v>0.04035305257875274</v>
      </c>
      <c r="F35" s="656">
        <v>13011</v>
      </c>
      <c r="G35" s="657">
        <v>9407</v>
      </c>
      <c r="H35" s="657">
        <f>G35+F35</f>
        <v>22418</v>
      </c>
      <c r="I35" s="659">
        <f t="shared" si="14"/>
        <v>-0.01721830671781599</v>
      </c>
      <c r="J35" s="656">
        <v>11865</v>
      </c>
      <c r="K35" s="657">
        <v>10167</v>
      </c>
      <c r="L35" s="657">
        <f>K35+J35</f>
        <v>22032</v>
      </c>
      <c r="M35" s="658">
        <f t="shared" si="1"/>
        <v>0.04035305257875274</v>
      </c>
      <c r="N35" s="656">
        <v>13011</v>
      </c>
      <c r="O35" s="657">
        <v>9407</v>
      </c>
      <c r="P35" s="652">
        <f>O35+N35</f>
        <v>22418</v>
      </c>
      <c r="Q35" s="659">
        <f>IF(ISERROR(L35/P35-1),"         /0",(L35/P35-1))</f>
        <v>-0.01721830671781599</v>
      </c>
    </row>
    <row r="36" spans="1:17" ht="18.75" customHeight="1">
      <c r="A36" s="655" t="s">
        <v>78</v>
      </c>
      <c r="B36" s="656">
        <v>8043</v>
      </c>
      <c r="C36" s="657">
        <v>7203</v>
      </c>
      <c r="D36" s="657">
        <f>C36+B36</f>
        <v>15246</v>
      </c>
      <c r="E36" s="658">
        <f t="shared" si="0"/>
        <v>0.027924048639055205</v>
      </c>
      <c r="F36" s="656">
        <v>8156</v>
      </c>
      <c r="G36" s="657">
        <v>6648</v>
      </c>
      <c r="H36" s="657">
        <f>G36+F36</f>
        <v>14804</v>
      </c>
      <c r="I36" s="659">
        <f>IF(ISERROR(D36/H36-1),"         /0",(D36/H36-1))</f>
        <v>0.029856795460686314</v>
      </c>
      <c r="J36" s="656">
        <v>8043</v>
      </c>
      <c r="K36" s="657">
        <v>7203</v>
      </c>
      <c r="L36" s="657">
        <f>K36+J36</f>
        <v>15246</v>
      </c>
      <c r="M36" s="658">
        <f t="shared" si="1"/>
        <v>0.027924048639055205</v>
      </c>
      <c r="N36" s="656">
        <v>8156</v>
      </c>
      <c r="O36" s="657">
        <v>6648</v>
      </c>
      <c r="P36" s="652">
        <f>O36+N36</f>
        <v>14804</v>
      </c>
      <c r="Q36" s="659">
        <f>IF(ISERROR(L36/P36-1),"         /0",(L36/P36-1))</f>
        <v>0.029856795460686314</v>
      </c>
    </row>
    <row r="37" spans="1:17" ht="18.75" customHeight="1">
      <c r="A37" s="655" t="s">
        <v>50</v>
      </c>
      <c r="B37" s="656">
        <v>2336</v>
      </c>
      <c r="C37" s="657"/>
      <c r="D37" s="657">
        <f t="shared" si="8"/>
        <v>2336</v>
      </c>
      <c r="E37" s="658">
        <f t="shared" si="0"/>
        <v>0.004278537165212709</v>
      </c>
      <c r="F37" s="656">
        <v>2201</v>
      </c>
      <c r="G37" s="657"/>
      <c r="H37" s="657">
        <f t="shared" si="9"/>
        <v>2201</v>
      </c>
      <c r="I37" s="659">
        <f t="shared" si="14"/>
        <v>0.06133575647432976</v>
      </c>
      <c r="J37" s="656">
        <v>2336</v>
      </c>
      <c r="K37" s="657"/>
      <c r="L37" s="657">
        <f t="shared" si="11"/>
        <v>2336</v>
      </c>
      <c r="M37" s="658">
        <f t="shared" si="1"/>
        <v>0.004278537165212709</v>
      </c>
      <c r="N37" s="656">
        <v>2201</v>
      </c>
      <c r="O37" s="657"/>
      <c r="P37" s="652">
        <f t="shared" si="12"/>
        <v>2201</v>
      </c>
      <c r="Q37" s="659">
        <f t="shared" si="15"/>
        <v>0.06133575647432976</v>
      </c>
    </row>
    <row r="38" spans="1:17" ht="18.75" customHeight="1">
      <c r="A38" s="655" t="s">
        <v>75</v>
      </c>
      <c r="B38" s="656">
        <v>1998</v>
      </c>
      <c r="C38" s="657"/>
      <c r="D38" s="657">
        <f>C38+B38</f>
        <v>1998</v>
      </c>
      <c r="E38" s="658">
        <f t="shared" si="0"/>
        <v>0.003659468003465322</v>
      </c>
      <c r="F38" s="656">
        <v>1329</v>
      </c>
      <c r="G38" s="657"/>
      <c r="H38" s="657">
        <f>G38+F38</f>
        <v>1329</v>
      </c>
      <c r="I38" s="659">
        <f t="shared" si="14"/>
        <v>0.5033860045146727</v>
      </c>
      <c r="J38" s="656">
        <v>1998</v>
      </c>
      <c r="K38" s="657"/>
      <c r="L38" s="657">
        <f>K38+J38</f>
        <v>1998</v>
      </c>
      <c r="M38" s="658">
        <f t="shared" si="1"/>
        <v>0.003659468003465322</v>
      </c>
      <c r="N38" s="656">
        <v>1329</v>
      </c>
      <c r="O38" s="657"/>
      <c r="P38" s="652">
        <f>O38+N38</f>
        <v>1329</v>
      </c>
      <c r="Q38" s="659">
        <f t="shared" si="15"/>
        <v>0.5033860045146727</v>
      </c>
    </row>
    <row r="39" spans="1:17" ht="18.75" customHeight="1">
      <c r="A39" s="655" t="s">
        <v>70</v>
      </c>
      <c r="B39" s="656">
        <v>1531</v>
      </c>
      <c r="C39" s="657"/>
      <c r="D39" s="657">
        <f>C39+B39</f>
        <v>1531</v>
      </c>
      <c r="E39" s="658">
        <f t="shared" si="0"/>
        <v>0.0028041268835362404</v>
      </c>
      <c r="F39" s="656">
        <v>1630</v>
      </c>
      <c r="G39" s="657"/>
      <c r="H39" s="657">
        <f>G39+F39</f>
        <v>1630</v>
      </c>
      <c r="I39" s="659">
        <f t="shared" si="14"/>
        <v>-0.06073619631901839</v>
      </c>
      <c r="J39" s="656">
        <v>1531</v>
      </c>
      <c r="K39" s="657"/>
      <c r="L39" s="657">
        <f>K39+J39</f>
        <v>1531</v>
      </c>
      <c r="M39" s="658">
        <f t="shared" si="1"/>
        <v>0.0028041268835362404</v>
      </c>
      <c r="N39" s="656">
        <v>1630</v>
      </c>
      <c r="O39" s="657"/>
      <c r="P39" s="652">
        <f>O39+N39</f>
        <v>1630</v>
      </c>
      <c r="Q39" s="659">
        <f>IF(ISERROR(L39/P39-1),"         /0",(L39/P39-1))</f>
        <v>-0.06073619631901839</v>
      </c>
    </row>
    <row r="40" spans="1:17" ht="18.75" customHeight="1" thickBot="1">
      <c r="A40" s="655" t="s">
        <v>102</v>
      </c>
      <c r="B40" s="656">
        <v>765</v>
      </c>
      <c r="C40" s="657">
        <v>0</v>
      </c>
      <c r="D40" s="657">
        <f>C40+B40</f>
        <v>765</v>
      </c>
      <c r="E40" s="658">
        <f t="shared" si="0"/>
        <v>0.0014011476589844702</v>
      </c>
      <c r="F40" s="656">
        <v>4749</v>
      </c>
      <c r="G40" s="657">
        <v>2014</v>
      </c>
      <c r="H40" s="657">
        <f>G40+F40</f>
        <v>6763</v>
      </c>
      <c r="I40" s="659">
        <f t="shared" si="14"/>
        <v>-0.8868845187047169</v>
      </c>
      <c r="J40" s="656">
        <v>765</v>
      </c>
      <c r="K40" s="657">
        <v>0</v>
      </c>
      <c r="L40" s="657">
        <f>K40+J40</f>
        <v>765</v>
      </c>
      <c r="M40" s="658">
        <f t="shared" si="1"/>
        <v>0.0014011476589844702</v>
      </c>
      <c r="N40" s="656">
        <v>4749</v>
      </c>
      <c r="O40" s="657">
        <v>2014</v>
      </c>
      <c r="P40" s="652">
        <f>O40+N40</f>
        <v>6763</v>
      </c>
      <c r="Q40" s="659">
        <f t="shared" si="15"/>
        <v>-0.8868845187047169</v>
      </c>
    </row>
    <row r="41" spans="1:17" s="649" customFormat="1" ht="18.75" customHeight="1">
      <c r="A41" s="644" t="s">
        <v>224</v>
      </c>
      <c r="B41" s="645">
        <f>SUM(B42:B49)</f>
        <v>56380</v>
      </c>
      <c r="C41" s="646">
        <f>SUM(C42:C49)</f>
        <v>50746</v>
      </c>
      <c r="D41" s="646">
        <f t="shared" si="8"/>
        <v>107126</v>
      </c>
      <c r="E41" s="647">
        <f t="shared" si="0"/>
        <v>0.1962082929625756</v>
      </c>
      <c r="F41" s="645">
        <f>SUM(F42:F49)</f>
        <v>59149</v>
      </c>
      <c r="G41" s="646">
        <f>SUM(G42:G49)</f>
        <v>48711</v>
      </c>
      <c r="H41" s="646">
        <f t="shared" si="9"/>
        <v>107860</v>
      </c>
      <c r="I41" s="648">
        <f t="shared" si="14"/>
        <v>-0.0068051177452252976</v>
      </c>
      <c r="J41" s="645">
        <f>SUM(J42:J49)</f>
        <v>56380</v>
      </c>
      <c r="K41" s="646">
        <f>SUM(K42:K49)</f>
        <v>50746</v>
      </c>
      <c r="L41" s="646">
        <f t="shared" si="11"/>
        <v>107126</v>
      </c>
      <c r="M41" s="647">
        <f t="shared" si="1"/>
        <v>0.1962082929625756</v>
      </c>
      <c r="N41" s="645">
        <f>SUM(N42:N49)</f>
        <v>59149</v>
      </c>
      <c r="O41" s="646">
        <f>SUM(O42:O49)</f>
        <v>48711</v>
      </c>
      <c r="P41" s="646">
        <f t="shared" si="12"/>
        <v>107860</v>
      </c>
      <c r="Q41" s="648">
        <f t="shared" si="15"/>
        <v>-0.0068051177452252976</v>
      </c>
    </row>
    <row r="42" spans="1:17" s="660" customFormat="1" ht="18.75" customHeight="1">
      <c r="A42" s="650" t="s">
        <v>49</v>
      </c>
      <c r="B42" s="651">
        <v>17343</v>
      </c>
      <c r="C42" s="652">
        <v>16223</v>
      </c>
      <c r="D42" s="652">
        <f t="shared" si="8"/>
        <v>33566</v>
      </c>
      <c r="E42" s="653">
        <f t="shared" si="0"/>
        <v>0.06147832983199049</v>
      </c>
      <c r="F42" s="651">
        <v>23273</v>
      </c>
      <c r="G42" s="652">
        <v>17627</v>
      </c>
      <c r="H42" s="652">
        <f t="shared" si="9"/>
        <v>40900</v>
      </c>
      <c r="I42" s="654">
        <f t="shared" si="14"/>
        <v>-0.1793154034229829</v>
      </c>
      <c r="J42" s="651">
        <v>17343</v>
      </c>
      <c r="K42" s="652">
        <v>16223</v>
      </c>
      <c r="L42" s="652">
        <f t="shared" si="11"/>
        <v>33566</v>
      </c>
      <c r="M42" s="653">
        <f t="shared" si="1"/>
        <v>0.06147832983199049</v>
      </c>
      <c r="N42" s="652">
        <v>23273</v>
      </c>
      <c r="O42" s="652">
        <v>17627</v>
      </c>
      <c r="P42" s="652">
        <f t="shared" si="12"/>
        <v>40900</v>
      </c>
      <c r="Q42" s="654">
        <f t="shared" si="15"/>
        <v>-0.1793154034229829</v>
      </c>
    </row>
    <row r="43" spans="1:17" s="660" customFormat="1" ht="18.75" customHeight="1">
      <c r="A43" s="650" t="s">
        <v>71</v>
      </c>
      <c r="B43" s="651">
        <v>15101</v>
      </c>
      <c r="C43" s="652">
        <v>12522</v>
      </c>
      <c r="D43" s="652">
        <f aca="true" t="shared" si="16" ref="D43:D49">C43+B43</f>
        <v>27623</v>
      </c>
      <c r="E43" s="653">
        <f t="shared" si="0"/>
        <v>0.050593335665526824</v>
      </c>
      <c r="F43" s="651">
        <v>13215</v>
      </c>
      <c r="G43" s="652">
        <v>11418</v>
      </c>
      <c r="H43" s="652">
        <f aca="true" t="shared" si="17" ref="H43:H49">G43+F43</f>
        <v>24633</v>
      </c>
      <c r="I43" s="654">
        <f t="shared" si="14"/>
        <v>0.12138188608776845</v>
      </c>
      <c r="J43" s="651">
        <v>15101</v>
      </c>
      <c r="K43" s="652">
        <v>12522</v>
      </c>
      <c r="L43" s="652">
        <f aca="true" t="shared" si="18" ref="L43:L49">K43+J43</f>
        <v>27623</v>
      </c>
      <c r="M43" s="653">
        <f t="shared" si="1"/>
        <v>0.050593335665526824</v>
      </c>
      <c r="N43" s="652">
        <v>13215</v>
      </c>
      <c r="O43" s="652">
        <v>11418</v>
      </c>
      <c r="P43" s="652">
        <f aca="true" t="shared" si="19" ref="P43:P49">O43+N43</f>
        <v>24633</v>
      </c>
      <c r="Q43" s="654">
        <f aca="true" t="shared" si="20" ref="Q43:Q49">IF(ISERROR(L43/P43-1),"         /0",(L43/P43-1))</f>
        <v>0.12138188608776845</v>
      </c>
    </row>
    <row r="44" spans="1:17" s="660" customFormat="1" ht="18.75" customHeight="1">
      <c r="A44" s="650" t="s">
        <v>47</v>
      </c>
      <c r="B44" s="651">
        <v>11030</v>
      </c>
      <c r="C44" s="652">
        <v>12208</v>
      </c>
      <c r="D44" s="652">
        <f>C44+B44</f>
        <v>23238</v>
      </c>
      <c r="E44" s="653">
        <f t="shared" si="0"/>
        <v>0.042561920652916495</v>
      </c>
      <c r="F44" s="651">
        <v>9686</v>
      </c>
      <c r="G44" s="652">
        <v>9505</v>
      </c>
      <c r="H44" s="652">
        <f>G44+F44</f>
        <v>19191</v>
      </c>
      <c r="I44" s="654">
        <f t="shared" si="14"/>
        <v>0.21088010004689695</v>
      </c>
      <c r="J44" s="651">
        <v>11030</v>
      </c>
      <c r="K44" s="652">
        <v>12208</v>
      </c>
      <c r="L44" s="652">
        <f>K44+J44</f>
        <v>23238</v>
      </c>
      <c r="M44" s="653">
        <f t="shared" si="1"/>
        <v>0.042561920652916495</v>
      </c>
      <c r="N44" s="652">
        <v>9686</v>
      </c>
      <c r="O44" s="652">
        <v>9505</v>
      </c>
      <c r="P44" s="652">
        <f>O44+N44</f>
        <v>19191</v>
      </c>
      <c r="Q44" s="654">
        <f>IF(ISERROR(L44/P44-1),"         /0",(L44/P44-1))</f>
        <v>0.21088010004689695</v>
      </c>
    </row>
    <row r="45" spans="1:17" s="660" customFormat="1" ht="18.75" customHeight="1">
      <c r="A45" s="650" t="s">
        <v>79</v>
      </c>
      <c r="B45" s="651">
        <v>6146</v>
      </c>
      <c r="C45" s="652">
        <v>5053</v>
      </c>
      <c r="D45" s="652">
        <f>C45+B45</f>
        <v>11199</v>
      </c>
      <c r="E45" s="653">
        <f t="shared" si="0"/>
        <v>0.020511702788192265</v>
      </c>
      <c r="F45" s="651">
        <v>5735</v>
      </c>
      <c r="G45" s="652">
        <v>4553</v>
      </c>
      <c r="H45" s="652">
        <f>G45+F45</f>
        <v>10288</v>
      </c>
      <c r="I45" s="654">
        <f t="shared" si="14"/>
        <v>0.0885497667185069</v>
      </c>
      <c r="J45" s="651">
        <v>6146</v>
      </c>
      <c r="K45" s="652">
        <v>5053</v>
      </c>
      <c r="L45" s="652">
        <f>K45+J45</f>
        <v>11199</v>
      </c>
      <c r="M45" s="653">
        <f t="shared" si="1"/>
        <v>0.020511702788192265</v>
      </c>
      <c r="N45" s="652">
        <v>5735</v>
      </c>
      <c r="O45" s="652">
        <v>4553</v>
      </c>
      <c r="P45" s="652">
        <f>O45+N45</f>
        <v>10288</v>
      </c>
      <c r="Q45" s="654">
        <f t="shared" si="20"/>
        <v>0.0885497667185069</v>
      </c>
    </row>
    <row r="46" spans="1:17" s="660" customFormat="1" ht="18.75" customHeight="1">
      <c r="A46" s="650" t="s">
        <v>84</v>
      </c>
      <c r="B46" s="651">
        <v>2184</v>
      </c>
      <c r="C46" s="652">
        <v>1922</v>
      </c>
      <c r="D46" s="652">
        <f>C46+B46</f>
        <v>4106</v>
      </c>
      <c r="E46" s="653">
        <f t="shared" si="0"/>
        <v>0.00752040821933364</v>
      </c>
      <c r="F46" s="651">
        <v>3013</v>
      </c>
      <c r="G46" s="652">
        <v>2852</v>
      </c>
      <c r="H46" s="652">
        <f>G46+F46</f>
        <v>5865</v>
      </c>
      <c r="I46" s="654">
        <f t="shared" si="14"/>
        <v>-0.29991474850809885</v>
      </c>
      <c r="J46" s="651">
        <v>2184</v>
      </c>
      <c r="K46" s="652">
        <v>1922</v>
      </c>
      <c r="L46" s="652">
        <f>K46+J46</f>
        <v>4106</v>
      </c>
      <c r="M46" s="653">
        <f t="shared" si="1"/>
        <v>0.00752040821933364</v>
      </c>
      <c r="N46" s="652">
        <v>3013</v>
      </c>
      <c r="O46" s="652">
        <v>2852</v>
      </c>
      <c r="P46" s="652">
        <f>O46+N46</f>
        <v>5865</v>
      </c>
      <c r="Q46" s="654">
        <f t="shared" si="20"/>
        <v>-0.29991474850809885</v>
      </c>
    </row>
    <row r="47" spans="1:17" s="660" customFormat="1" ht="18.75" customHeight="1">
      <c r="A47" s="650" t="s">
        <v>48</v>
      </c>
      <c r="B47" s="651">
        <v>1799</v>
      </c>
      <c r="C47" s="652">
        <v>1986</v>
      </c>
      <c r="D47" s="652">
        <f>C47+B47</f>
        <v>3785</v>
      </c>
      <c r="E47" s="653">
        <f t="shared" si="0"/>
        <v>0.0069324756722303526</v>
      </c>
      <c r="F47" s="651">
        <v>2089</v>
      </c>
      <c r="G47" s="652">
        <v>1819</v>
      </c>
      <c r="H47" s="652">
        <f>G47+F47</f>
        <v>3908</v>
      </c>
      <c r="I47" s="654">
        <f t="shared" si="14"/>
        <v>-0.03147389969293757</v>
      </c>
      <c r="J47" s="651">
        <v>1799</v>
      </c>
      <c r="K47" s="652">
        <v>1986</v>
      </c>
      <c r="L47" s="652">
        <f>K47+J47</f>
        <v>3785</v>
      </c>
      <c r="M47" s="653">
        <f t="shared" si="1"/>
        <v>0.0069324756722303526</v>
      </c>
      <c r="N47" s="652">
        <v>2089</v>
      </c>
      <c r="O47" s="652">
        <v>1819</v>
      </c>
      <c r="P47" s="652">
        <f>O47+N47</f>
        <v>3908</v>
      </c>
      <c r="Q47" s="654">
        <f t="shared" si="20"/>
        <v>-0.03147389969293757</v>
      </c>
    </row>
    <row r="48" spans="1:17" s="660" customFormat="1" ht="18.75" customHeight="1">
      <c r="A48" s="650" t="s">
        <v>50</v>
      </c>
      <c r="B48" s="651">
        <v>2520</v>
      </c>
      <c r="C48" s="652">
        <v>832</v>
      </c>
      <c r="D48" s="652">
        <f t="shared" si="16"/>
        <v>3352</v>
      </c>
      <c r="E48" s="653">
        <f>D48/$D$7</f>
        <v>0.006139407781589469</v>
      </c>
      <c r="F48" s="651">
        <v>1948</v>
      </c>
      <c r="G48" s="652">
        <v>937</v>
      </c>
      <c r="H48" s="652">
        <f t="shared" si="17"/>
        <v>2885</v>
      </c>
      <c r="I48" s="654">
        <f t="shared" si="14"/>
        <v>0.16187175043327562</v>
      </c>
      <c r="J48" s="651">
        <v>2520</v>
      </c>
      <c r="K48" s="652">
        <v>832</v>
      </c>
      <c r="L48" s="652">
        <f t="shared" si="18"/>
        <v>3352</v>
      </c>
      <c r="M48" s="653">
        <f>L48/$L$7</f>
        <v>0.006139407781589469</v>
      </c>
      <c r="N48" s="652">
        <v>1948</v>
      </c>
      <c r="O48" s="652">
        <v>937</v>
      </c>
      <c r="P48" s="652">
        <f t="shared" si="19"/>
        <v>2885</v>
      </c>
      <c r="Q48" s="654">
        <f t="shared" si="20"/>
        <v>0.16187175043327562</v>
      </c>
    </row>
    <row r="49" spans="1:17" s="660" customFormat="1" ht="18.75" customHeight="1" thickBot="1">
      <c r="A49" s="650" t="s">
        <v>102</v>
      </c>
      <c r="B49" s="651">
        <v>257</v>
      </c>
      <c r="C49" s="652">
        <v>0</v>
      </c>
      <c r="D49" s="652">
        <f t="shared" si="16"/>
        <v>257</v>
      </c>
      <c r="E49" s="653">
        <f>D49/$D$7</f>
        <v>0.00047071235079608996</v>
      </c>
      <c r="F49" s="651">
        <v>190</v>
      </c>
      <c r="G49" s="652">
        <v>0</v>
      </c>
      <c r="H49" s="652">
        <f t="shared" si="17"/>
        <v>190</v>
      </c>
      <c r="I49" s="654">
        <f t="shared" si="14"/>
        <v>0.3526315789473684</v>
      </c>
      <c r="J49" s="651">
        <v>257</v>
      </c>
      <c r="K49" s="652">
        <v>0</v>
      </c>
      <c r="L49" s="652">
        <f t="shared" si="18"/>
        <v>257</v>
      </c>
      <c r="M49" s="653">
        <f>L49/$L$7</f>
        <v>0.00047071235079608996</v>
      </c>
      <c r="N49" s="652">
        <v>190</v>
      </c>
      <c r="O49" s="652">
        <v>0</v>
      </c>
      <c r="P49" s="652">
        <f t="shared" si="19"/>
        <v>190</v>
      </c>
      <c r="Q49" s="654">
        <f t="shared" si="20"/>
        <v>0.3526315789473684</v>
      </c>
    </row>
    <row r="50" spans="1:17" s="649" customFormat="1" ht="18.75" customHeight="1">
      <c r="A50" s="644" t="s">
        <v>199</v>
      </c>
      <c r="B50" s="645">
        <f>SUM(B51:B56)</f>
        <v>6803</v>
      </c>
      <c r="C50" s="646">
        <f>SUM(C51:C56)</f>
        <v>6346</v>
      </c>
      <c r="D50" s="646">
        <f aca="true" t="shared" si="21" ref="D50:D57">C50+B50</f>
        <v>13149</v>
      </c>
      <c r="E50" s="647">
        <f t="shared" si="0"/>
        <v>0.024083255644427187</v>
      </c>
      <c r="F50" s="645">
        <f>SUM(F51:F56)</f>
        <v>6962</v>
      </c>
      <c r="G50" s="646">
        <f>SUM(G51:G56)</f>
        <v>6109</v>
      </c>
      <c r="H50" s="646">
        <f aca="true" t="shared" si="22" ref="H50:H57">G50+F50</f>
        <v>13071</v>
      </c>
      <c r="I50" s="648">
        <f t="shared" si="14"/>
        <v>0.0059674087675005705</v>
      </c>
      <c r="J50" s="645">
        <f>SUM(J51:J56)</f>
        <v>6803</v>
      </c>
      <c r="K50" s="646">
        <f>SUM(K51:K56)</f>
        <v>6346</v>
      </c>
      <c r="L50" s="646">
        <f aca="true" t="shared" si="23" ref="L50:L57">K50+J50</f>
        <v>13149</v>
      </c>
      <c r="M50" s="647">
        <f t="shared" si="1"/>
        <v>0.024083255644427187</v>
      </c>
      <c r="N50" s="645">
        <f>SUM(N51:N56)</f>
        <v>6962</v>
      </c>
      <c r="O50" s="646">
        <f>SUM(O51:O56)</f>
        <v>6109</v>
      </c>
      <c r="P50" s="646">
        <f aca="true" t="shared" si="24" ref="P50:P57">O50+N50</f>
        <v>13071</v>
      </c>
      <c r="Q50" s="648">
        <f aca="true" t="shared" si="25" ref="Q50:Q57">IF(ISERROR(L50/P50-1),"         /0",(L50/P50-1))</f>
        <v>0.0059674087675005705</v>
      </c>
    </row>
    <row r="51" spans="1:17" ht="18.75" customHeight="1">
      <c r="A51" s="650" t="s">
        <v>47</v>
      </c>
      <c r="B51" s="651">
        <v>2485</v>
      </c>
      <c r="C51" s="652">
        <v>1778</v>
      </c>
      <c r="D51" s="652">
        <f t="shared" si="21"/>
        <v>4263</v>
      </c>
      <c r="E51" s="653">
        <f t="shared" si="0"/>
        <v>0.007807964013399733</v>
      </c>
      <c r="F51" s="651">
        <v>2702</v>
      </c>
      <c r="G51" s="652">
        <v>2013</v>
      </c>
      <c r="H51" s="652">
        <f t="shared" si="22"/>
        <v>4715</v>
      </c>
      <c r="I51" s="654">
        <f t="shared" si="14"/>
        <v>-0.09586426299045603</v>
      </c>
      <c r="J51" s="651">
        <v>2485</v>
      </c>
      <c r="K51" s="652">
        <v>1778</v>
      </c>
      <c r="L51" s="652">
        <f t="shared" si="23"/>
        <v>4263</v>
      </c>
      <c r="M51" s="653">
        <f t="shared" si="1"/>
        <v>0.007807964013399733</v>
      </c>
      <c r="N51" s="652">
        <v>2702</v>
      </c>
      <c r="O51" s="652">
        <v>2013</v>
      </c>
      <c r="P51" s="652">
        <f t="shared" si="24"/>
        <v>4715</v>
      </c>
      <c r="Q51" s="654">
        <f t="shared" si="25"/>
        <v>-0.09586426299045603</v>
      </c>
    </row>
    <row r="52" spans="1:17" ht="18.75" customHeight="1">
      <c r="A52" s="650" t="s">
        <v>50</v>
      </c>
      <c r="B52" s="651">
        <v>1248</v>
      </c>
      <c r="C52" s="652">
        <v>1400</v>
      </c>
      <c r="D52" s="652">
        <f t="shared" si="21"/>
        <v>2648</v>
      </c>
      <c r="E52" s="653">
        <f t="shared" si="0"/>
        <v>0.0048499856222102965</v>
      </c>
      <c r="F52" s="651">
        <v>1189</v>
      </c>
      <c r="G52" s="652">
        <v>1241</v>
      </c>
      <c r="H52" s="652">
        <f t="shared" si="22"/>
        <v>2430</v>
      </c>
      <c r="I52" s="654">
        <f t="shared" si="14"/>
        <v>0.08971193415637857</v>
      </c>
      <c r="J52" s="651">
        <v>1248</v>
      </c>
      <c r="K52" s="652">
        <v>1400</v>
      </c>
      <c r="L52" s="652">
        <f t="shared" si="23"/>
        <v>2648</v>
      </c>
      <c r="M52" s="653">
        <f t="shared" si="1"/>
        <v>0.0048499856222102965</v>
      </c>
      <c r="N52" s="652">
        <v>1189</v>
      </c>
      <c r="O52" s="652">
        <v>1241</v>
      </c>
      <c r="P52" s="652">
        <f t="shared" si="24"/>
        <v>2430</v>
      </c>
      <c r="Q52" s="654">
        <f t="shared" si="25"/>
        <v>0.08971193415637857</v>
      </c>
    </row>
    <row r="53" spans="1:17" ht="18.75" customHeight="1">
      <c r="A53" s="650" t="s">
        <v>71</v>
      </c>
      <c r="B53" s="651">
        <v>1060</v>
      </c>
      <c r="C53" s="652">
        <v>1377</v>
      </c>
      <c r="D53" s="652">
        <f>C53+B53</f>
        <v>2437</v>
      </c>
      <c r="E53" s="653">
        <f t="shared" si="0"/>
        <v>0.004463525287510005</v>
      </c>
      <c r="F53" s="651">
        <v>1097</v>
      </c>
      <c r="G53" s="652">
        <v>824</v>
      </c>
      <c r="H53" s="652">
        <f>G53+F53</f>
        <v>1921</v>
      </c>
      <c r="I53" s="654">
        <f t="shared" si="14"/>
        <v>0.2686100989068194</v>
      </c>
      <c r="J53" s="651">
        <v>1060</v>
      </c>
      <c r="K53" s="652">
        <v>1377</v>
      </c>
      <c r="L53" s="652">
        <f>K53+J53</f>
        <v>2437</v>
      </c>
      <c r="M53" s="653">
        <f t="shared" si="1"/>
        <v>0.004463525287510005</v>
      </c>
      <c r="N53" s="652">
        <v>1097</v>
      </c>
      <c r="O53" s="652">
        <v>824</v>
      </c>
      <c r="P53" s="652">
        <f>O53+N53</f>
        <v>1921</v>
      </c>
      <c r="Q53" s="654">
        <f t="shared" si="25"/>
        <v>0.2686100989068194</v>
      </c>
    </row>
    <row r="54" spans="1:17" ht="18.75" customHeight="1">
      <c r="A54" s="650" t="s">
        <v>87</v>
      </c>
      <c r="B54" s="651">
        <v>840</v>
      </c>
      <c r="C54" s="652">
        <v>1059</v>
      </c>
      <c r="D54" s="652">
        <f t="shared" si="21"/>
        <v>1899</v>
      </c>
      <c r="E54" s="653">
        <f t="shared" si="0"/>
        <v>0.003478143012302626</v>
      </c>
      <c r="F54" s="651">
        <v>853</v>
      </c>
      <c r="G54" s="652">
        <v>1288</v>
      </c>
      <c r="H54" s="652">
        <f t="shared" si="22"/>
        <v>2141</v>
      </c>
      <c r="I54" s="654">
        <f t="shared" si="14"/>
        <v>-0.11303129378794952</v>
      </c>
      <c r="J54" s="651">
        <v>840</v>
      </c>
      <c r="K54" s="652">
        <v>1059</v>
      </c>
      <c r="L54" s="652">
        <f t="shared" si="23"/>
        <v>1899</v>
      </c>
      <c r="M54" s="653">
        <f t="shared" si="1"/>
        <v>0.003478143012302626</v>
      </c>
      <c r="N54" s="652">
        <v>853</v>
      </c>
      <c r="O54" s="652">
        <v>1288</v>
      </c>
      <c r="P54" s="652">
        <f t="shared" si="24"/>
        <v>2141</v>
      </c>
      <c r="Q54" s="654">
        <f t="shared" si="25"/>
        <v>-0.11303129378794952</v>
      </c>
    </row>
    <row r="55" spans="1:17" ht="18.75" customHeight="1">
      <c r="A55" s="650" t="s">
        <v>89</v>
      </c>
      <c r="B55" s="651">
        <v>612</v>
      </c>
      <c r="C55" s="652">
        <v>426</v>
      </c>
      <c r="D55" s="652">
        <f t="shared" si="21"/>
        <v>1038</v>
      </c>
      <c r="E55" s="653">
        <f t="shared" si="0"/>
        <v>0.0019011650588573595</v>
      </c>
      <c r="F55" s="651">
        <v>369</v>
      </c>
      <c r="G55" s="652">
        <v>293</v>
      </c>
      <c r="H55" s="652">
        <f t="shared" si="22"/>
        <v>662</v>
      </c>
      <c r="I55" s="654">
        <f t="shared" si="14"/>
        <v>0.5679758308157099</v>
      </c>
      <c r="J55" s="651">
        <v>612</v>
      </c>
      <c r="K55" s="652">
        <v>426</v>
      </c>
      <c r="L55" s="652">
        <f t="shared" si="23"/>
        <v>1038</v>
      </c>
      <c r="M55" s="653">
        <f t="shared" si="1"/>
        <v>0.0019011650588573595</v>
      </c>
      <c r="N55" s="652">
        <v>369</v>
      </c>
      <c r="O55" s="652">
        <v>293</v>
      </c>
      <c r="P55" s="652">
        <f t="shared" si="24"/>
        <v>662</v>
      </c>
      <c r="Q55" s="654">
        <f t="shared" si="25"/>
        <v>0.5679758308157099</v>
      </c>
    </row>
    <row r="56" spans="1:17" ht="18.75" customHeight="1" thickBot="1">
      <c r="A56" s="650" t="s">
        <v>102</v>
      </c>
      <c r="B56" s="651">
        <v>558</v>
      </c>
      <c r="C56" s="652">
        <v>306</v>
      </c>
      <c r="D56" s="652">
        <f t="shared" si="21"/>
        <v>864</v>
      </c>
      <c r="E56" s="653">
        <f t="shared" si="0"/>
        <v>0.0015824726501471663</v>
      </c>
      <c r="F56" s="651">
        <v>752</v>
      </c>
      <c r="G56" s="652">
        <v>450</v>
      </c>
      <c r="H56" s="652">
        <f t="shared" si="22"/>
        <v>1202</v>
      </c>
      <c r="I56" s="654">
        <f t="shared" si="14"/>
        <v>-0.281198003327787</v>
      </c>
      <c r="J56" s="651">
        <v>558</v>
      </c>
      <c r="K56" s="652">
        <v>306</v>
      </c>
      <c r="L56" s="652">
        <f t="shared" si="23"/>
        <v>864</v>
      </c>
      <c r="M56" s="653">
        <f t="shared" si="1"/>
        <v>0.0015824726501471663</v>
      </c>
      <c r="N56" s="652">
        <v>752</v>
      </c>
      <c r="O56" s="652">
        <v>450</v>
      </c>
      <c r="P56" s="652">
        <f t="shared" si="24"/>
        <v>1202</v>
      </c>
      <c r="Q56" s="654">
        <f t="shared" si="25"/>
        <v>-0.281198003327787</v>
      </c>
    </row>
    <row r="57" spans="1:17" ht="18.75" customHeight="1" thickBot="1">
      <c r="A57" s="661" t="s">
        <v>205</v>
      </c>
      <c r="B57" s="662">
        <v>2122</v>
      </c>
      <c r="C57" s="663">
        <v>431</v>
      </c>
      <c r="D57" s="663">
        <f t="shared" si="21"/>
        <v>2553</v>
      </c>
      <c r="E57" s="664">
        <f t="shared" si="0"/>
        <v>0.004675986893316801</v>
      </c>
      <c r="F57" s="662">
        <v>1187</v>
      </c>
      <c r="G57" s="663">
        <v>282</v>
      </c>
      <c r="H57" s="663">
        <f t="shared" si="22"/>
        <v>1469</v>
      </c>
      <c r="I57" s="665">
        <f t="shared" si="14"/>
        <v>0.7379169503063308</v>
      </c>
      <c r="J57" s="662">
        <v>2122</v>
      </c>
      <c r="K57" s="663">
        <v>431</v>
      </c>
      <c r="L57" s="663">
        <f t="shared" si="23"/>
        <v>2553</v>
      </c>
      <c r="M57" s="664">
        <f t="shared" si="1"/>
        <v>0.004675986893316801</v>
      </c>
      <c r="N57" s="662">
        <v>1187</v>
      </c>
      <c r="O57" s="663">
        <v>282</v>
      </c>
      <c r="P57" s="663">
        <f t="shared" si="24"/>
        <v>1469</v>
      </c>
      <c r="Q57" s="665">
        <f t="shared" si="25"/>
        <v>0.7379169503063308</v>
      </c>
    </row>
    <row r="58" ht="14.25">
      <c r="A58" s="214" t="s">
        <v>234</v>
      </c>
    </row>
    <row r="59" ht="14.25">
      <c r="A59" s="214" t="s">
        <v>66</v>
      </c>
    </row>
  </sheetData>
  <sheetProtection/>
  <mergeCells count="13"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  <mergeCell ref="B4:I4"/>
    <mergeCell ref="J4:Q4"/>
  </mergeCells>
  <conditionalFormatting sqref="Q58:Q65536 I58:I65536 Q3:Q6 I3:I6">
    <cfRule type="cellIs" priority="1" dxfId="0" operator="lessThan" stopIfTrue="1">
      <formula>0</formula>
    </cfRule>
  </conditionalFormatting>
  <conditionalFormatting sqref="Q7:Q57 I7:I57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O48"/>
  <sheetViews>
    <sheetView showGridLines="0" zoomScale="90" zoomScaleNormal="90" zoomScalePageLayoutView="0" workbookViewId="0" topLeftCell="A1">
      <selection activeCell="Q23" sqref="Q23"/>
    </sheetView>
  </sheetViews>
  <sheetFormatPr defaultColWidth="9.140625" defaultRowHeight="12.75"/>
  <cols>
    <col min="1" max="1" width="19.00390625" style="666" customWidth="1"/>
    <col min="2" max="2" width="10.7109375" style="666" customWidth="1"/>
    <col min="3" max="3" width="10.8515625" style="666" bestFit="1" customWidth="1"/>
    <col min="4" max="4" width="10.140625" style="666" customWidth="1"/>
    <col min="5" max="5" width="9.57421875" style="666" customWidth="1"/>
    <col min="6" max="9" width="10.28125" style="666" customWidth="1"/>
    <col min="10" max="11" width="9.140625" style="666" customWidth="1"/>
    <col min="12" max="12" width="11.8515625" style="666" customWidth="1"/>
    <col min="13" max="14" width="9.140625" style="666" customWidth="1"/>
    <col min="15" max="15" width="11.7109375" style="666" customWidth="1"/>
    <col min="16" max="16384" width="9.140625" style="666" customWidth="1"/>
  </cols>
  <sheetData>
    <row r="1" spans="8:9" ht="18.75" thickBot="1">
      <c r="H1" s="667" t="s">
        <v>0</v>
      </c>
      <c r="I1" s="668"/>
    </row>
    <row r="2" ht="7.5" customHeight="1" thickBot="1"/>
    <row r="3" spans="1:9" ht="22.5" customHeight="1" thickBot="1">
      <c r="A3" s="669" t="s">
        <v>237</v>
      </c>
      <c r="B3" s="670"/>
      <c r="C3" s="670"/>
      <c r="D3" s="670"/>
      <c r="E3" s="670"/>
      <c r="F3" s="670"/>
      <c r="G3" s="670"/>
      <c r="H3" s="670"/>
      <c r="I3" s="671"/>
    </row>
    <row r="4" spans="1:9" s="676" customFormat="1" ht="14.25" customHeight="1" thickBot="1">
      <c r="A4" s="672" t="s">
        <v>159</v>
      </c>
      <c r="B4" s="673" t="s">
        <v>39</v>
      </c>
      <c r="C4" s="674"/>
      <c r="D4" s="674"/>
      <c r="E4" s="675"/>
      <c r="F4" s="674" t="s">
        <v>40</v>
      </c>
      <c r="G4" s="674"/>
      <c r="H4" s="674"/>
      <c r="I4" s="675"/>
    </row>
    <row r="5" spans="1:9" s="681" customFormat="1" ht="33.75" customHeight="1" thickBot="1">
      <c r="A5" s="677"/>
      <c r="B5" s="678" t="s">
        <v>41</v>
      </c>
      <c r="C5" s="679" t="s">
        <v>42</v>
      </c>
      <c r="D5" s="678" t="s">
        <v>43</v>
      </c>
      <c r="E5" s="680" t="s">
        <v>44</v>
      </c>
      <c r="F5" s="678" t="s">
        <v>238</v>
      </c>
      <c r="G5" s="679" t="s">
        <v>42</v>
      </c>
      <c r="H5" s="678" t="s">
        <v>239</v>
      </c>
      <c r="I5" s="680" t="s">
        <v>44</v>
      </c>
    </row>
    <row r="6" spans="1:9" s="688" customFormat="1" ht="15.75" customHeight="1">
      <c r="A6" s="682" t="s">
        <v>4</v>
      </c>
      <c r="B6" s="683">
        <f>B7+B17+B28+B35+B42+B46</f>
        <v>42930.267</v>
      </c>
      <c r="C6" s="684">
        <f aca="true" t="shared" si="0" ref="C6:C41">(B6/$B$6)</f>
        <v>1</v>
      </c>
      <c r="D6" s="685">
        <f>D7+D17+D28+D35+D42+D46</f>
        <v>36350.776999999995</v>
      </c>
      <c r="E6" s="686">
        <f aca="true" t="shared" si="1" ref="E6:E24">(B6/D6-1)</f>
        <v>0.1809999824763031</v>
      </c>
      <c r="F6" s="687">
        <f>F7+F17+F28+F35+F42+F46</f>
        <v>42930.267</v>
      </c>
      <c r="G6" s="684">
        <f aca="true" t="shared" si="2" ref="G6:G41">(F6/$F$6)</f>
        <v>1</v>
      </c>
      <c r="H6" s="685">
        <f>H7+H17+H28+H35+H42+H46</f>
        <v>36350.776999999995</v>
      </c>
      <c r="I6" s="686">
        <f aca="true" t="shared" si="3" ref="I6:I24">(F6/H6-1)</f>
        <v>0.1809999824763031</v>
      </c>
    </row>
    <row r="7" spans="1:15" s="694" customFormat="1" ht="15.75" customHeight="1">
      <c r="A7" s="689" t="s">
        <v>160</v>
      </c>
      <c r="B7" s="690">
        <f>SUM(B8:B16)</f>
        <v>27558.386</v>
      </c>
      <c r="C7" s="691">
        <f t="shared" si="0"/>
        <v>0.6419337200954283</v>
      </c>
      <c r="D7" s="692">
        <f>SUM(D8:D16)</f>
        <v>23013.109999999993</v>
      </c>
      <c r="E7" s="693">
        <f t="shared" si="1"/>
        <v>0.19750811602603946</v>
      </c>
      <c r="F7" s="690">
        <f>SUM(F8:F16)</f>
        <v>27558.386</v>
      </c>
      <c r="G7" s="691">
        <f t="shared" si="2"/>
        <v>0.6419337200954283</v>
      </c>
      <c r="H7" s="692">
        <f>SUM(H8:H16)</f>
        <v>23013.109999999993</v>
      </c>
      <c r="I7" s="693">
        <f t="shared" si="3"/>
        <v>0.19750811602603946</v>
      </c>
      <c r="L7" s="695"/>
      <c r="M7" s="695"/>
      <c r="N7" s="695"/>
      <c r="O7" s="695"/>
    </row>
    <row r="8" spans="1:10" ht="15.75" customHeight="1">
      <c r="A8" s="696" t="s">
        <v>161</v>
      </c>
      <c r="B8" s="697">
        <v>20348.206000000002</v>
      </c>
      <c r="C8" s="698">
        <f t="shared" si="0"/>
        <v>0.4739827497462339</v>
      </c>
      <c r="D8" s="699">
        <v>16497.499</v>
      </c>
      <c r="E8" s="700">
        <f t="shared" si="1"/>
        <v>0.2334115613524208</v>
      </c>
      <c r="F8" s="701">
        <v>20348.206000000002</v>
      </c>
      <c r="G8" s="698">
        <f t="shared" si="2"/>
        <v>0.4739827497462339</v>
      </c>
      <c r="H8" s="699">
        <v>16497.499</v>
      </c>
      <c r="I8" s="700">
        <f t="shared" si="3"/>
        <v>0.2334115613524208</v>
      </c>
      <c r="J8" s="702"/>
    </row>
    <row r="9" spans="1:10" ht="15.75" customHeight="1">
      <c r="A9" s="696" t="s">
        <v>162</v>
      </c>
      <c r="B9" s="697">
        <v>4520.781999999999</v>
      </c>
      <c r="C9" s="698">
        <f t="shared" si="0"/>
        <v>0.10530523837645825</v>
      </c>
      <c r="D9" s="699">
        <v>4245.8949999999995</v>
      </c>
      <c r="E9" s="700">
        <f>(B9/D9-1)</f>
        <v>0.06474182710594589</v>
      </c>
      <c r="F9" s="701">
        <v>4520.781999999999</v>
      </c>
      <c r="G9" s="698">
        <f t="shared" si="2"/>
        <v>0.10530523837645825</v>
      </c>
      <c r="H9" s="699">
        <v>4245.8949999999995</v>
      </c>
      <c r="I9" s="700">
        <f>(F9/H9-1)</f>
        <v>0.06474182710594589</v>
      </c>
      <c r="J9" s="702"/>
    </row>
    <row r="10" spans="1:10" ht="15.75" customHeight="1">
      <c r="A10" s="696" t="s">
        <v>165</v>
      </c>
      <c r="B10" s="697">
        <v>696.481</v>
      </c>
      <c r="C10" s="698">
        <f t="shared" si="0"/>
        <v>0.016223542238859124</v>
      </c>
      <c r="D10" s="699">
        <v>641.655</v>
      </c>
      <c r="E10" s="700">
        <f t="shared" si="1"/>
        <v>0.08544467042257908</v>
      </c>
      <c r="F10" s="701">
        <v>696.481</v>
      </c>
      <c r="G10" s="698">
        <f t="shared" si="2"/>
        <v>0.016223542238859124</v>
      </c>
      <c r="H10" s="699">
        <v>641.655</v>
      </c>
      <c r="I10" s="700">
        <f t="shared" si="3"/>
        <v>0.08544467042257908</v>
      </c>
      <c r="J10" s="702"/>
    </row>
    <row r="11" spans="1:10" ht="15.75" customHeight="1">
      <c r="A11" s="696" t="s">
        <v>168</v>
      </c>
      <c r="B11" s="697">
        <v>429.19</v>
      </c>
      <c r="C11" s="698">
        <f t="shared" si="0"/>
        <v>0.009997375511314664</v>
      </c>
      <c r="D11" s="699">
        <v>356.38699999999994</v>
      </c>
      <c r="E11" s="700">
        <f t="shared" si="1"/>
        <v>0.20428073975762318</v>
      </c>
      <c r="F11" s="701">
        <v>429.19</v>
      </c>
      <c r="G11" s="698">
        <f t="shared" si="2"/>
        <v>0.009997375511314664</v>
      </c>
      <c r="H11" s="699">
        <v>356.38699999999994</v>
      </c>
      <c r="I11" s="700">
        <f t="shared" si="3"/>
        <v>0.20428073975762318</v>
      </c>
      <c r="J11" s="702"/>
    </row>
    <row r="12" spans="1:10" ht="15.75" customHeight="1">
      <c r="A12" s="696" t="s">
        <v>164</v>
      </c>
      <c r="B12" s="697">
        <v>199.377</v>
      </c>
      <c r="C12" s="698">
        <f t="shared" si="0"/>
        <v>0.004644205916539024</v>
      </c>
      <c r="D12" s="699">
        <v>142.065</v>
      </c>
      <c r="E12" s="700">
        <f>(B12/D12-1)</f>
        <v>0.403420969274628</v>
      </c>
      <c r="F12" s="701">
        <v>199.377</v>
      </c>
      <c r="G12" s="698">
        <f t="shared" si="2"/>
        <v>0.004644205916539024</v>
      </c>
      <c r="H12" s="699">
        <v>142.065</v>
      </c>
      <c r="I12" s="700">
        <f>(F12/H12-1)</f>
        <v>0.403420969274628</v>
      </c>
      <c r="J12" s="702"/>
    </row>
    <row r="13" spans="1:10" ht="15.75" customHeight="1">
      <c r="A13" s="696" t="s">
        <v>171</v>
      </c>
      <c r="B13" s="697">
        <v>117.31800000000001</v>
      </c>
      <c r="C13" s="698">
        <f t="shared" si="0"/>
        <v>0.0027327572875332925</v>
      </c>
      <c r="D13" s="699">
        <v>112.673</v>
      </c>
      <c r="E13" s="700">
        <f t="shared" si="1"/>
        <v>0.041225493241504374</v>
      </c>
      <c r="F13" s="701">
        <v>117.31800000000001</v>
      </c>
      <c r="G13" s="698">
        <f t="shared" si="2"/>
        <v>0.0027327572875332925</v>
      </c>
      <c r="H13" s="699">
        <v>112.673</v>
      </c>
      <c r="I13" s="700">
        <f t="shared" si="3"/>
        <v>0.041225493241504374</v>
      </c>
      <c r="J13" s="702"/>
    </row>
    <row r="14" spans="1:10" ht="15.75" customHeight="1">
      <c r="A14" s="696" t="s">
        <v>166</v>
      </c>
      <c r="B14" s="697">
        <v>46.57</v>
      </c>
      <c r="C14" s="698">
        <f t="shared" si="0"/>
        <v>0.0010847824449822312</v>
      </c>
      <c r="D14" s="699">
        <v>14.461</v>
      </c>
      <c r="E14" s="700">
        <f t="shared" si="1"/>
        <v>2.2203858654311595</v>
      </c>
      <c r="F14" s="701">
        <v>46.57</v>
      </c>
      <c r="G14" s="698">
        <f t="shared" si="2"/>
        <v>0.0010847824449822312</v>
      </c>
      <c r="H14" s="699">
        <v>14.461</v>
      </c>
      <c r="I14" s="700">
        <f t="shared" si="3"/>
        <v>2.2203858654311595</v>
      </c>
      <c r="J14" s="702"/>
    </row>
    <row r="15" spans="1:10" ht="15.75" customHeight="1">
      <c r="A15" s="696" t="s">
        <v>163</v>
      </c>
      <c r="B15" s="697">
        <v>46.44</v>
      </c>
      <c r="C15" s="698">
        <f t="shared" si="0"/>
        <v>0.0010817542783975696</v>
      </c>
      <c r="D15" s="699">
        <v>34.889</v>
      </c>
      <c r="E15" s="700">
        <f t="shared" si="1"/>
        <v>0.3310785634440654</v>
      </c>
      <c r="F15" s="701">
        <v>46.44</v>
      </c>
      <c r="G15" s="698">
        <f t="shared" si="2"/>
        <v>0.0010817542783975696</v>
      </c>
      <c r="H15" s="699">
        <v>34.889</v>
      </c>
      <c r="I15" s="700">
        <f t="shared" si="3"/>
        <v>0.3310785634440654</v>
      </c>
      <c r="J15" s="702"/>
    </row>
    <row r="16" spans="1:10" ht="15.75" customHeight="1" thickBot="1">
      <c r="A16" s="696" t="s">
        <v>146</v>
      </c>
      <c r="B16" s="697">
        <v>1154.0220000000002</v>
      </c>
      <c r="C16" s="698">
        <f t="shared" si="0"/>
        <v>0.02688131429511026</v>
      </c>
      <c r="D16" s="699">
        <v>967.5859999999999</v>
      </c>
      <c r="E16" s="700">
        <f t="shared" si="1"/>
        <v>0.19268158075871322</v>
      </c>
      <c r="F16" s="701">
        <v>1154.0220000000002</v>
      </c>
      <c r="G16" s="698">
        <f t="shared" si="2"/>
        <v>0.02688131429511026</v>
      </c>
      <c r="H16" s="699">
        <v>967.5859999999999</v>
      </c>
      <c r="I16" s="700">
        <f t="shared" si="3"/>
        <v>0.19268158075871322</v>
      </c>
      <c r="J16" s="702"/>
    </row>
    <row r="17" spans="1:10" s="676" customFormat="1" ht="15.75" customHeight="1">
      <c r="A17" s="703" t="s">
        <v>172</v>
      </c>
      <c r="B17" s="704">
        <f>SUM(B18:B27)</f>
        <v>6306.172</v>
      </c>
      <c r="C17" s="705">
        <f t="shared" si="0"/>
        <v>0.1468933794425271</v>
      </c>
      <c r="D17" s="706">
        <f>SUM(D18:D27)</f>
        <v>5843.092000000001</v>
      </c>
      <c r="E17" s="707">
        <f t="shared" si="1"/>
        <v>0.07925256011714321</v>
      </c>
      <c r="F17" s="704">
        <f>SUM(F18:F27)</f>
        <v>6306.172</v>
      </c>
      <c r="G17" s="708">
        <f t="shared" si="2"/>
        <v>0.1468933794425271</v>
      </c>
      <c r="H17" s="709">
        <f>SUM(H18:H27)</f>
        <v>5843.092000000001</v>
      </c>
      <c r="I17" s="707">
        <f t="shared" si="3"/>
        <v>0.07925256011714321</v>
      </c>
      <c r="J17" s="710"/>
    </row>
    <row r="18" spans="1:10" ht="15.75" customHeight="1">
      <c r="A18" s="711" t="s">
        <v>175</v>
      </c>
      <c r="B18" s="712">
        <v>1864.6760000000002</v>
      </c>
      <c r="C18" s="698">
        <f t="shared" si="0"/>
        <v>0.043434996572464836</v>
      </c>
      <c r="D18" s="713">
        <v>1074.942</v>
      </c>
      <c r="E18" s="700">
        <f t="shared" si="1"/>
        <v>0.7346759173983342</v>
      </c>
      <c r="F18" s="714">
        <v>1864.6760000000002</v>
      </c>
      <c r="G18" s="698">
        <f t="shared" si="2"/>
        <v>0.043434996572464836</v>
      </c>
      <c r="H18" s="713">
        <v>1074.942</v>
      </c>
      <c r="I18" s="715">
        <f t="shared" si="3"/>
        <v>0.7346759173983342</v>
      </c>
      <c r="J18" s="702"/>
    </row>
    <row r="19" spans="1:10" ht="15.75" customHeight="1">
      <c r="A19" s="711" t="s">
        <v>173</v>
      </c>
      <c r="B19" s="712">
        <v>1001.2229999999998</v>
      </c>
      <c r="C19" s="698">
        <f t="shared" si="0"/>
        <v>0.02332207717226636</v>
      </c>
      <c r="D19" s="713">
        <v>808.966</v>
      </c>
      <c r="E19" s="700">
        <f>(B19/D19-1)</f>
        <v>0.2376577013125396</v>
      </c>
      <c r="F19" s="714">
        <v>1001.2229999999998</v>
      </c>
      <c r="G19" s="698">
        <f t="shared" si="2"/>
        <v>0.02332207717226636</v>
      </c>
      <c r="H19" s="713">
        <v>808.966</v>
      </c>
      <c r="I19" s="715">
        <f>(F19/H19-1)</f>
        <v>0.2376577013125396</v>
      </c>
      <c r="J19" s="702"/>
    </row>
    <row r="20" spans="1:10" ht="15.75" customHeight="1">
      <c r="A20" s="711" t="s">
        <v>180</v>
      </c>
      <c r="B20" s="712">
        <v>827.5690000000001</v>
      </c>
      <c r="C20" s="698">
        <f t="shared" si="0"/>
        <v>0.01927705224847542</v>
      </c>
      <c r="D20" s="713">
        <v>595.169</v>
      </c>
      <c r="E20" s="700">
        <f>(B20/D20-1)</f>
        <v>0.3904773266080728</v>
      </c>
      <c r="F20" s="714">
        <v>827.5690000000001</v>
      </c>
      <c r="G20" s="698">
        <f t="shared" si="2"/>
        <v>0.01927705224847542</v>
      </c>
      <c r="H20" s="713">
        <v>595.169</v>
      </c>
      <c r="I20" s="715">
        <f>(F20/H20-1)</f>
        <v>0.3904773266080728</v>
      </c>
      <c r="J20" s="702"/>
    </row>
    <row r="21" spans="1:10" ht="15.75" customHeight="1">
      <c r="A21" s="711" t="s">
        <v>178</v>
      </c>
      <c r="B21" s="712">
        <v>455.28100000000006</v>
      </c>
      <c r="C21" s="698">
        <f t="shared" si="0"/>
        <v>0.010605128544856245</v>
      </c>
      <c r="D21" s="713">
        <v>345.717</v>
      </c>
      <c r="E21" s="700">
        <f>(B21/D21-1)</f>
        <v>0.3169181729564936</v>
      </c>
      <c r="F21" s="714">
        <v>455.28100000000006</v>
      </c>
      <c r="G21" s="698">
        <f t="shared" si="2"/>
        <v>0.010605128544856245</v>
      </c>
      <c r="H21" s="713">
        <v>345.717</v>
      </c>
      <c r="I21" s="715">
        <f>(F21/H21-1)</f>
        <v>0.3169181729564936</v>
      </c>
      <c r="J21" s="702"/>
    </row>
    <row r="22" spans="1:10" ht="15.75" customHeight="1">
      <c r="A22" s="711" t="s">
        <v>176</v>
      </c>
      <c r="B22" s="712">
        <v>415.507</v>
      </c>
      <c r="C22" s="698">
        <f t="shared" si="0"/>
        <v>0.009678649331484475</v>
      </c>
      <c r="D22" s="713">
        <v>188.19199999999998</v>
      </c>
      <c r="E22" s="700">
        <f>(B22/D22-1)</f>
        <v>1.2078887519129404</v>
      </c>
      <c r="F22" s="714">
        <v>415.507</v>
      </c>
      <c r="G22" s="698">
        <f t="shared" si="2"/>
        <v>0.009678649331484475</v>
      </c>
      <c r="H22" s="713">
        <v>188.19199999999998</v>
      </c>
      <c r="I22" s="715">
        <f>(F22/H22-1)</f>
        <v>1.2078887519129404</v>
      </c>
      <c r="J22" s="702"/>
    </row>
    <row r="23" spans="1:10" ht="15.75" customHeight="1">
      <c r="A23" s="711" t="s">
        <v>177</v>
      </c>
      <c r="B23" s="712">
        <v>384.51899999999995</v>
      </c>
      <c r="C23" s="698">
        <f t="shared" si="0"/>
        <v>0.008956827592057603</v>
      </c>
      <c r="D23" s="713">
        <v>377.28</v>
      </c>
      <c r="E23" s="700">
        <f t="shared" si="1"/>
        <v>0.019187340966920985</v>
      </c>
      <c r="F23" s="714">
        <v>384.51899999999995</v>
      </c>
      <c r="G23" s="698">
        <f t="shared" si="2"/>
        <v>0.008956827592057603</v>
      </c>
      <c r="H23" s="713">
        <v>377.28</v>
      </c>
      <c r="I23" s="715">
        <f t="shared" si="3"/>
        <v>0.019187340966920985</v>
      </c>
      <c r="J23" s="702"/>
    </row>
    <row r="24" spans="1:10" ht="15.75" customHeight="1">
      <c r="A24" s="711" t="s">
        <v>240</v>
      </c>
      <c r="B24" s="712">
        <v>273.78200000000004</v>
      </c>
      <c r="C24" s="698">
        <f t="shared" si="0"/>
        <v>0.006377365414475527</v>
      </c>
      <c r="D24" s="713">
        <v>421.22299999999996</v>
      </c>
      <c r="E24" s="700">
        <f t="shared" si="1"/>
        <v>-0.35003074381028565</v>
      </c>
      <c r="F24" s="714">
        <v>273.78200000000004</v>
      </c>
      <c r="G24" s="698">
        <f t="shared" si="2"/>
        <v>0.006377365414475527</v>
      </c>
      <c r="H24" s="713">
        <v>421.22299999999996</v>
      </c>
      <c r="I24" s="715">
        <f t="shared" si="3"/>
        <v>-0.35003074381028565</v>
      </c>
      <c r="J24" s="702"/>
    </row>
    <row r="25" spans="1:10" ht="15.75" customHeight="1">
      <c r="A25" s="711" t="s">
        <v>174</v>
      </c>
      <c r="B25" s="712">
        <v>269.124</v>
      </c>
      <c r="C25" s="698">
        <f t="shared" si="0"/>
        <v>0.006268863876388191</v>
      </c>
      <c r="D25" s="713">
        <v>1428.306</v>
      </c>
      <c r="E25" s="700">
        <f aca="true" t="shared" si="4" ref="E25:E46">(B25/D25-1)</f>
        <v>-0.8115781912279302</v>
      </c>
      <c r="F25" s="714">
        <v>269.124</v>
      </c>
      <c r="G25" s="698">
        <f t="shared" si="2"/>
        <v>0.006268863876388191</v>
      </c>
      <c r="H25" s="713">
        <v>1428.306</v>
      </c>
      <c r="I25" s="715">
        <f aca="true" t="shared" si="5" ref="I25:I46">(F25/H25-1)</f>
        <v>-0.8115781912279302</v>
      </c>
      <c r="J25" s="702"/>
    </row>
    <row r="26" spans="1:10" ht="15.75" customHeight="1">
      <c r="A26" s="711" t="s">
        <v>179</v>
      </c>
      <c r="B26" s="712">
        <v>233.883</v>
      </c>
      <c r="C26" s="698">
        <f t="shared" si="0"/>
        <v>0.00544797450246466</v>
      </c>
      <c r="D26" s="713">
        <v>326.42900000000003</v>
      </c>
      <c r="E26" s="700">
        <f t="shared" si="4"/>
        <v>-0.2835103498770024</v>
      </c>
      <c r="F26" s="714">
        <v>233.883</v>
      </c>
      <c r="G26" s="698">
        <f t="shared" si="2"/>
        <v>0.00544797450246466</v>
      </c>
      <c r="H26" s="713">
        <v>326.42900000000003</v>
      </c>
      <c r="I26" s="715">
        <f t="shared" si="5"/>
        <v>-0.2835103498770024</v>
      </c>
      <c r="J26" s="702"/>
    </row>
    <row r="27" spans="1:10" ht="15.75" customHeight="1" thickBot="1">
      <c r="A27" s="711" t="s">
        <v>146</v>
      </c>
      <c r="B27" s="712">
        <v>580.608</v>
      </c>
      <c r="C27" s="698">
        <f t="shared" si="0"/>
        <v>0.0135244441875938</v>
      </c>
      <c r="D27" s="713">
        <v>276.868</v>
      </c>
      <c r="E27" s="700">
        <f t="shared" si="4"/>
        <v>1.0970570813528466</v>
      </c>
      <c r="F27" s="714">
        <v>580.608</v>
      </c>
      <c r="G27" s="698">
        <f t="shared" si="2"/>
        <v>0.0135244441875938</v>
      </c>
      <c r="H27" s="713">
        <v>276.868</v>
      </c>
      <c r="I27" s="715">
        <f t="shared" si="5"/>
        <v>1.0970570813528466</v>
      </c>
      <c r="J27" s="702"/>
    </row>
    <row r="28" spans="1:10" s="676" customFormat="1" ht="15.75" customHeight="1">
      <c r="A28" s="703" t="s">
        <v>184</v>
      </c>
      <c r="B28" s="704">
        <f>SUM(B29:B34)</f>
        <v>3742.4970000000003</v>
      </c>
      <c r="C28" s="708">
        <f t="shared" si="0"/>
        <v>0.08717618737381717</v>
      </c>
      <c r="D28" s="716">
        <f>SUM(D29:D34)</f>
        <v>2665.768</v>
      </c>
      <c r="E28" s="707">
        <f t="shared" si="4"/>
        <v>0.40390949249897234</v>
      </c>
      <c r="F28" s="709">
        <f>SUM(F29:F34)</f>
        <v>3742.4970000000003</v>
      </c>
      <c r="G28" s="708">
        <f t="shared" si="2"/>
        <v>0.08717618737381717</v>
      </c>
      <c r="H28" s="716">
        <f>SUM(H29:H34)</f>
        <v>2665.768</v>
      </c>
      <c r="I28" s="707">
        <f t="shared" si="5"/>
        <v>0.40390949249897234</v>
      </c>
      <c r="J28" s="710"/>
    </row>
    <row r="29" spans="1:10" ht="15.75" customHeight="1">
      <c r="A29" s="696" t="s">
        <v>241</v>
      </c>
      <c r="B29" s="697">
        <v>1787.662</v>
      </c>
      <c r="C29" s="698">
        <f t="shared" si="0"/>
        <v>0.04164106410053308</v>
      </c>
      <c r="D29" s="699">
        <v>1228.38</v>
      </c>
      <c r="E29" s="700">
        <f t="shared" si="4"/>
        <v>0.45530047705107535</v>
      </c>
      <c r="F29" s="701">
        <v>1787.662</v>
      </c>
      <c r="G29" s="698">
        <f t="shared" si="2"/>
        <v>0.04164106410053308</v>
      </c>
      <c r="H29" s="699">
        <v>1228.38</v>
      </c>
      <c r="I29" s="700">
        <f t="shared" si="5"/>
        <v>0.45530047705107535</v>
      </c>
      <c r="J29" s="702"/>
    </row>
    <row r="30" spans="1:10" ht="15.75" customHeight="1">
      <c r="A30" s="696" t="s">
        <v>185</v>
      </c>
      <c r="B30" s="697">
        <v>613.3389999999999</v>
      </c>
      <c r="C30" s="698">
        <f t="shared" si="0"/>
        <v>0.01428686665284425</v>
      </c>
      <c r="D30" s="699">
        <v>480.28899999999993</v>
      </c>
      <c r="E30" s="700">
        <f t="shared" si="4"/>
        <v>0.2770207104472515</v>
      </c>
      <c r="F30" s="701">
        <v>613.3389999999999</v>
      </c>
      <c r="G30" s="698">
        <f t="shared" si="2"/>
        <v>0.01428686665284425</v>
      </c>
      <c r="H30" s="699">
        <v>480.28899999999993</v>
      </c>
      <c r="I30" s="700">
        <f t="shared" si="5"/>
        <v>0.2770207104472515</v>
      </c>
      <c r="J30" s="702"/>
    </row>
    <row r="31" spans="1:10" ht="15.75" customHeight="1">
      <c r="A31" s="696" t="s">
        <v>242</v>
      </c>
      <c r="B31" s="697">
        <v>405.54</v>
      </c>
      <c r="C31" s="698">
        <f t="shared" si="0"/>
        <v>0.009446482128797383</v>
      </c>
      <c r="D31" s="699">
        <v>301.167</v>
      </c>
      <c r="E31" s="700">
        <f t="shared" si="4"/>
        <v>0.3465618743089385</v>
      </c>
      <c r="F31" s="701">
        <v>405.54</v>
      </c>
      <c r="G31" s="698">
        <f t="shared" si="2"/>
        <v>0.009446482128797383</v>
      </c>
      <c r="H31" s="699">
        <v>301.167</v>
      </c>
      <c r="I31" s="700">
        <f>(F31/H31-1)</f>
        <v>0.3465618743089385</v>
      </c>
      <c r="J31" s="702"/>
    </row>
    <row r="32" spans="1:10" ht="15.75" customHeight="1">
      <c r="A32" s="696" t="s">
        <v>186</v>
      </c>
      <c r="B32" s="697">
        <v>247.927</v>
      </c>
      <c r="C32" s="698">
        <f t="shared" si="0"/>
        <v>0.005775109667964562</v>
      </c>
      <c r="D32" s="699">
        <v>198.494</v>
      </c>
      <c r="E32" s="700">
        <f t="shared" si="4"/>
        <v>0.24904027325763</v>
      </c>
      <c r="F32" s="701">
        <v>247.927</v>
      </c>
      <c r="G32" s="698">
        <f t="shared" si="2"/>
        <v>0.005775109667964562</v>
      </c>
      <c r="H32" s="699">
        <v>198.494</v>
      </c>
      <c r="I32" s="700">
        <f t="shared" si="5"/>
        <v>0.24904027325763</v>
      </c>
      <c r="J32" s="702"/>
    </row>
    <row r="33" spans="1:10" ht="15.75" customHeight="1">
      <c r="A33" s="696" t="s">
        <v>187</v>
      </c>
      <c r="B33" s="697">
        <v>202.74699999999999</v>
      </c>
      <c r="C33" s="698">
        <f t="shared" si="0"/>
        <v>0.004722705311849097</v>
      </c>
      <c r="D33" s="699">
        <v>26.792</v>
      </c>
      <c r="E33" s="700">
        <f t="shared" si="4"/>
        <v>6.56744550612123</v>
      </c>
      <c r="F33" s="701">
        <v>202.74699999999999</v>
      </c>
      <c r="G33" s="698">
        <f t="shared" si="2"/>
        <v>0.004722705311849097</v>
      </c>
      <c r="H33" s="699">
        <v>26.792</v>
      </c>
      <c r="I33" s="700">
        <f t="shared" si="5"/>
        <v>6.56744550612123</v>
      </c>
      <c r="J33" s="702"/>
    </row>
    <row r="34" spans="1:10" ht="15.75" customHeight="1" thickBot="1">
      <c r="A34" s="696" t="s">
        <v>146</v>
      </c>
      <c r="B34" s="697">
        <v>485.28200000000004</v>
      </c>
      <c r="C34" s="698">
        <f t="shared" si="0"/>
        <v>0.0113039595118288</v>
      </c>
      <c r="D34" s="699">
        <v>430.646</v>
      </c>
      <c r="E34" s="700">
        <f t="shared" si="4"/>
        <v>0.12686986527217248</v>
      </c>
      <c r="F34" s="701">
        <v>485.28200000000004</v>
      </c>
      <c r="G34" s="698">
        <f t="shared" si="2"/>
        <v>0.0113039595118288</v>
      </c>
      <c r="H34" s="699">
        <v>430.646</v>
      </c>
      <c r="I34" s="700">
        <f t="shared" si="5"/>
        <v>0.12686986527217248</v>
      </c>
      <c r="J34" s="702"/>
    </row>
    <row r="35" spans="1:10" s="676" customFormat="1" ht="15.75" customHeight="1">
      <c r="A35" s="703" t="s">
        <v>191</v>
      </c>
      <c r="B35" s="704">
        <f>SUM(B36:B41)</f>
        <v>4045.2169999999996</v>
      </c>
      <c r="C35" s="708">
        <f t="shared" si="0"/>
        <v>0.09422762267003836</v>
      </c>
      <c r="D35" s="716">
        <f>SUM(D36:D41)</f>
        <v>2982.51</v>
      </c>
      <c r="E35" s="707">
        <f t="shared" si="4"/>
        <v>0.35631297128928296</v>
      </c>
      <c r="F35" s="709">
        <f>SUM(F36:F41)</f>
        <v>4045.2169999999996</v>
      </c>
      <c r="G35" s="708">
        <f t="shared" si="2"/>
        <v>0.09422762267003836</v>
      </c>
      <c r="H35" s="716">
        <f>SUM(H36:H41)</f>
        <v>2982.51</v>
      </c>
      <c r="I35" s="707">
        <f t="shared" si="5"/>
        <v>0.35631297128928296</v>
      </c>
      <c r="J35" s="710"/>
    </row>
    <row r="36" spans="1:10" ht="15.75" customHeight="1">
      <c r="A36" s="696" t="s">
        <v>192</v>
      </c>
      <c r="B36" s="697">
        <v>3010.513</v>
      </c>
      <c r="C36" s="698">
        <f t="shared" si="0"/>
        <v>0.07012565284068696</v>
      </c>
      <c r="D36" s="699">
        <v>1383.0639999999999</v>
      </c>
      <c r="E36" s="700">
        <f t="shared" si="4"/>
        <v>1.1766982583596999</v>
      </c>
      <c r="F36" s="701">
        <v>3010.513</v>
      </c>
      <c r="G36" s="698">
        <f t="shared" si="2"/>
        <v>0.07012565284068696</v>
      </c>
      <c r="H36" s="699">
        <v>1383.0639999999999</v>
      </c>
      <c r="I36" s="700">
        <f t="shared" si="5"/>
        <v>1.1766982583596999</v>
      </c>
      <c r="J36" s="702"/>
    </row>
    <row r="37" spans="1:10" ht="15.75" customHeight="1">
      <c r="A37" s="696" t="s">
        <v>194</v>
      </c>
      <c r="B37" s="697">
        <v>654.659</v>
      </c>
      <c r="C37" s="698">
        <f t="shared" si="0"/>
        <v>0.015249357754984379</v>
      </c>
      <c r="D37" s="699">
        <v>1176.109</v>
      </c>
      <c r="E37" s="700">
        <f t="shared" si="4"/>
        <v>-0.44336876939127234</v>
      </c>
      <c r="F37" s="701">
        <v>654.659</v>
      </c>
      <c r="G37" s="698">
        <f t="shared" si="2"/>
        <v>0.015249357754984379</v>
      </c>
      <c r="H37" s="699">
        <v>1176.109</v>
      </c>
      <c r="I37" s="700">
        <f>(F37/H37-1)</f>
        <v>-0.44336876939127234</v>
      </c>
      <c r="J37" s="702"/>
    </row>
    <row r="38" spans="1:10" ht="15.75" customHeight="1">
      <c r="A38" s="696" t="s">
        <v>197</v>
      </c>
      <c r="B38" s="697">
        <v>82.547</v>
      </c>
      <c r="C38" s="698">
        <f t="shared" si="0"/>
        <v>0.001922815900492769</v>
      </c>
      <c r="D38" s="699">
        <v>80.92899999999999</v>
      </c>
      <c r="E38" s="700">
        <f t="shared" si="4"/>
        <v>0.019992833224184325</v>
      </c>
      <c r="F38" s="701">
        <v>82.547</v>
      </c>
      <c r="G38" s="698">
        <f t="shared" si="2"/>
        <v>0.001922815900492769</v>
      </c>
      <c r="H38" s="699">
        <v>80.92899999999999</v>
      </c>
      <c r="I38" s="700">
        <f>(F38/H38-1)</f>
        <v>0.019992833224184325</v>
      </c>
      <c r="J38" s="702"/>
    </row>
    <row r="39" spans="1:10" ht="15.75" customHeight="1">
      <c r="A39" s="696" t="s">
        <v>193</v>
      </c>
      <c r="B39" s="697">
        <v>68.419</v>
      </c>
      <c r="C39" s="698">
        <f t="shared" si="0"/>
        <v>0.0015937240735073928</v>
      </c>
      <c r="D39" s="699">
        <v>80.175</v>
      </c>
      <c r="E39" s="700">
        <f t="shared" si="4"/>
        <v>-0.14662924851886494</v>
      </c>
      <c r="F39" s="701">
        <v>68.419</v>
      </c>
      <c r="G39" s="698">
        <f t="shared" si="2"/>
        <v>0.0015937240735073928</v>
      </c>
      <c r="H39" s="699">
        <v>80.175</v>
      </c>
      <c r="I39" s="700">
        <f>(F39/H39-1)</f>
        <v>-0.14662924851886494</v>
      </c>
      <c r="J39" s="702"/>
    </row>
    <row r="40" spans="1:10" ht="15.75" customHeight="1">
      <c r="A40" s="696" t="s">
        <v>195</v>
      </c>
      <c r="B40" s="697">
        <v>41.089</v>
      </c>
      <c r="C40" s="698">
        <f t="shared" si="0"/>
        <v>0.0009571102830550763</v>
      </c>
      <c r="D40" s="699">
        <v>65.538</v>
      </c>
      <c r="E40" s="700">
        <f t="shared" si="4"/>
        <v>-0.37305074918367964</v>
      </c>
      <c r="F40" s="701">
        <v>41.089</v>
      </c>
      <c r="G40" s="698">
        <f t="shared" si="2"/>
        <v>0.0009571102830550763</v>
      </c>
      <c r="H40" s="699">
        <v>65.538</v>
      </c>
      <c r="I40" s="700">
        <f t="shared" si="5"/>
        <v>-0.37305074918367964</v>
      </c>
      <c r="J40" s="702"/>
    </row>
    <row r="41" spans="1:10" ht="15.75" customHeight="1" thickBot="1">
      <c r="A41" s="696" t="s">
        <v>146</v>
      </c>
      <c r="B41" s="697">
        <v>187.99</v>
      </c>
      <c r="C41" s="698">
        <f t="shared" si="0"/>
        <v>0.004378961817311781</v>
      </c>
      <c r="D41" s="699">
        <v>196.695</v>
      </c>
      <c r="E41" s="700">
        <f t="shared" si="4"/>
        <v>-0.04425633595160017</v>
      </c>
      <c r="F41" s="701">
        <v>187.99</v>
      </c>
      <c r="G41" s="698">
        <f t="shared" si="2"/>
        <v>0.004378961817311781</v>
      </c>
      <c r="H41" s="699">
        <v>196.695</v>
      </c>
      <c r="I41" s="700">
        <f t="shared" si="5"/>
        <v>-0.04425633595160017</v>
      </c>
      <c r="J41" s="702"/>
    </row>
    <row r="42" spans="1:10" s="676" customFormat="1" ht="15.75" customHeight="1">
      <c r="A42" s="703" t="s">
        <v>199</v>
      </c>
      <c r="B42" s="704">
        <f>SUM(B43:B45)</f>
        <v>1243.676</v>
      </c>
      <c r="C42" s="708">
        <f>(B42/$B$6)</f>
        <v>0.028969677733427558</v>
      </c>
      <c r="D42" s="716">
        <f>SUM(D43:D45)</f>
        <v>1803.767</v>
      </c>
      <c r="E42" s="707">
        <f t="shared" si="4"/>
        <v>-0.3105118343998976</v>
      </c>
      <c r="F42" s="709">
        <f>SUM(F43:F45)</f>
        <v>1243.676</v>
      </c>
      <c r="G42" s="708">
        <f>(F42/$F$6)</f>
        <v>0.028969677733427558</v>
      </c>
      <c r="H42" s="716">
        <f>SUM(H43:H45)</f>
        <v>1803.767</v>
      </c>
      <c r="I42" s="707">
        <f t="shared" si="5"/>
        <v>-0.3105118343998976</v>
      </c>
      <c r="J42" s="710"/>
    </row>
    <row r="43" spans="1:10" ht="15.75" customHeight="1">
      <c r="A43" s="696" t="s">
        <v>202</v>
      </c>
      <c r="B43" s="697">
        <v>657.18</v>
      </c>
      <c r="C43" s="698">
        <f>(B43/$B$6)</f>
        <v>0.015308080893137701</v>
      </c>
      <c r="D43" s="699">
        <v>896.848</v>
      </c>
      <c r="E43" s="700">
        <f t="shared" si="4"/>
        <v>-0.26723368954382465</v>
      </c>
      <c r="F43" s="701">
        <v>657.18</v>
      </c>
      <c r="G43" s="698">
        <f>(F43/$F$6)</f>
        <v>0.015308080893137701</v>
      </c>
      <c r="H43" s="717">
        <v>896.848</v>
      </c>
      <c r="I43" s="700">
        <f t="shared" si="5"/>
        <v>-0.26723368954382465</v>
      </c>
      <c r="J43" s="702"/>
    </row>
    <row r="44" spans="1:10" ht="15.75" customHeight="1">
      <c r="A44" s="696" t="s">
        <v>201</v>
      </c>
      <c r="B44" s="697">
        <v>141.025</v>
      </c>
      <c r="C44" s="698">
        <f>(B44/$B$6)</f>
        <v>0.003284978404630002</v>
      </c>
      <c r="D44" s="699">
        <v>753.5559999999999</v>
      </c>
      <c r="E44" s="700">
        <f t="shared" si="4"/>
        <v>-0.8128539882901867</v>
      </c>
      <c r="F44" s="701">
        <v>141.025</v>
      </c>
      <c r="G44" s="698">
        <f>(F44/$F$6)</f>
        <v>0.003284978404630002</v>
      </c>
      <c r="H44" s="717">
        <v>753.5559999999999</v>
      </c>
      <c r="I44" s="700">
        <f>(F44/H44-1)</f>
        <v>-0.8128539882901867</v>
      </c>
      <c r="J44" s="702"/>
    </row>
    <row r="45" spans="1:10" ht="15.75" customHeight="1" thickBot="1">
      <c r="A45" s="696" t="s">
        <v>146</v>
      </c>
      <c r="B45" s="697">
        <v>445.471</v>
      </c>
      <c r="C45" s="698">
        <f>(B45/$B$6)</f>
        <v>0.010376618435659858</v>
      </c>
      <c r="D45" s="699">
        <v>153.363</v>
      </c>
      <c r="E45" s="700">
        <f t="shared" si="4"/>
        <v>1.9046836590311873</v>
      </c>
      <c r="F45" s="701">
        <v>445.471</v>
      </c>
      <c r="G45" s="698">
        <f>(F45/$F$6)</f>
        <v>0.010376618435659858</v>
      </c>
      <c r="H45" s="717">
        <v>153.363</v>
      </c>
      <c r="I45" s="700">
        <f t="shared" si="5"/>
        <v>1.9046836590311873</v>
      </c>
      <c r="J45" s="702"/>
    </row>
    <row r="46" spans="1:10" ht="15.75" customHeight="1" thickBot="1">
      <c r="A46" s="718" t="s">
        <v>205</v>
      </c>
      <c r="B46" s="719">
        <v>34.319</v>
      </c>
      <c r="C46" s="720">
        <f>(B46/$B$6)</f>
        <v>0.0007994126847615461</v>
      </c>
      <c r="D46" s="721">
        <v>42.53</v>
      </c>
      <c r="E46" s="722">
        <f t="shared" si="4"/>
        <v>-0.19306371972725134</v>
      </c>
      <c r="F46" s="719">
        <v>34.319</v>
      </c>
      <c r="G46" s="720">
        <f>(F46/$F$6)</f>
        <v>0.0007994126847615461</v>
      </c>
      <c r="H46" s="721">
        <v>42.53</v>
      </c>
      <c r="I46" s="722">
        <f t="shared" si="5"/>
        <v>-0.19306371972725134</v>
      </c>
      <c r="J46" s="702"/>
    </row>
    <row r="47" ht="14.25">
      <c r="A47" s="214" t="s">
        <v>243</v>
      </c>
    </row>
    <row r="48" ht="14.25">
      <c r="A48" s="214" t="s">
        <v>66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47:I65536 E47:E65536 G4:G5 C4:C5 I3:I5 E3:E5">
    <cfRule type="cellIs" priority="1" dxfId="0" operator="lessThan" stopIfTrue="1">
      <formula>0</formula>
    </cfRule>
  </conditionalFormatting>
  <conditionalFormatting sqref="E6:E46 I6:I4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23" right="0.24" top="0.26" bottom="0.2" header="0.25" footer="0.18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="92" zoomScaleNormal="92" zoomScalePageLayoutView="0" workbookViewId="0" topLeftCell="A1">
      <selection activeCell="A1" sqref="A1"/>
    </sheetView>
  </sheetViews>
  <sheetFormatPr defaultColWidth="9.140625" defaultRowHeight="12.75"/>
  <cols>
    <col min="1" max="1" width="21.8515625" style="723" customWidth="1"/>
    <col min="2" max="2" width="8.421875" style="723" bestFit="1" customWidth="1"/>
    <col min="3" max="3" width="9.28125" style="723" bestFit="1" customWidth="1"/>
    <col min="4" max="4" width="8.421875" style="723" customWidth="1"/>
    <col min="5" max="5" width="10.8515625" style="723" bestFit="1" customWidth="1"/>
    <col min="6" max="6" width="8.421875" style="723" bestFit="1" customWidth="1"/>
    <col min="7" max="7" width="9.28125" style="723" bestFit="1" customWidth="1"/>
    <col min="8" max="8" width="8.421875" style="723" bestFit="1" customWidth="1"/>
    <col min="9" max="9" width="9.28125" style="723" customWidth="1"/>
    <col min="10" max="10" width="10.00390625" style="723" customWidth="1"/>
    <col min="11" max="11" width="9.8515625" style="723" customWidth="1"/>
    <col min="12" max="12" width="9.00390625" style="723" customWidth="1"/>
    <col min="13" max="13" width="10.8515625" style="723" bestFit="1" customWidth="1"/>
    <col min="14" max="14" width="9.140625" style="723" customWidth="1"/>
    <col min="15" max="15" width="10.00390625" style="723" customWidth="1"/>
    <col min="16" max="16" width="9.28125" style="723" customWidth="1"/>
    <col min="17" max="17" width="9.7109375" style="723" customWidth="1"/>
    <col min="18" max="16384" width="9.140625" style="723" customWidth="1"/>
  </cols>
  <sheetData>
    <row r="1" spans="16:17" ht="18.75" thickBot="1">
      <c r="P1" s="724" t="s">
        <v>0</v>
      </c>
      <c r="Q1" s="725"/>
    </row>
    <row r="2" ht="6" customHeight="1" thickBot="1"/>
    <row r="3" spans="1:17" ht="24" customHeight="1" thickBot="1">
      <c r="A3" s="726" t="s">
        <v>244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8"/>
    </row>
    <row r="4" spans="1:17" ht="15.75" customHeight="1" thickBot="1">
      <c r="A4" s="729" t="s">
        <v>208</v>
      </c>
      <c r="B4" s="730" t="s">
        <v>39</v>
      </c>
      <c r="C4" s="731"/>
      <c r="D4" s="731"/>
      <c r="E4" s="731"/>
      <c r="F4" s="731"/>
      <c r="G4" s="731"/>
      <c r="H4" s="731"/>
      <c r="I4" s="732"/>
      <c r="J4" s="730" t="s">
        <v>40</v>
      </c>
      <c r="K4" s="731"/>
      <c r="L4" s="731"/>
      <c r="M4" s="731"/>
      <c r="N4" s="731"/>
      <c r="O4" s="731"/>
      <c r="P4" s="731"/>
      <c r="Q4" s="732"/>
    </row>
    <row r="5" spans="1:17" s="740" customFormat="1" ht="26.25" customHeight="1">
      <c r="A5" s="733"/>
      <c r="B5" s="734" t="s">
        <v>41</v>
      </c>
      <c r="C5" s="735"/>
      <c r="D5" s="735"/>
      <c r="E5" s="736" t="s">
        <v>42</v>
      </c>
      <c r="F5" s="734" t="s">
        <v>43</v>
      </c>
      <c r="G5" s="735"/>
      <c r="H5" s="735"/>
      <c r="I5" s="737" t="s">
        <v>44</v>
      </c>
      <c r="J5" s="738" t="s">
        <v>209</v>
      </c>
      <c r="K5" s="739"/>
      <c r="L5" s="739"/>
      <c r="M5" s="736" t="s">
        <v>42</v>
      </c>
      <c r="N5" s="738" t="s">
        <v>210</v>
      </c>
      <c r="O5" s="739"/>
      <c r="P5" s="739"/>
      <c r="Q5" s="736" t="s">
        <v>44</v>
      </c>
    </row>
    <row r="6" spans="1:17" s="746" customFormat="1" ht="14.25" thickBot="1">
      <c r="A6" s="741"/>
      <c r="B6" s="742" t="s">
        <v>14</v>
      </c>
      <c r="C6" s="743" t="s">
        <v>15</v>
      </c>
      <c r="D6" s="743" t="s">
        <v>13</v>
      </c>
      <c r="E6" s="744"/>
      <c r="F6" s="742" t="s">
        <v>14</v>
      </c>
      <c r="G6" s="743" t="s">
        <v>15</v>
      </c>
      <c r="H6" s="743" t="s">
        <v>13</v>
      </c>
      <c r="I6" s="745"/>
      <c r="J6" s="742" t="s">
        <v>14</v>
      </c>
      <c r="K6" s="743" t="s">
        <v>15</v>
      </c>
      <c r="L6" s="743" t="s">
        <v>13</v>
      </c>
      <c r="M6" s="744"/>
      <c r="N6" s="742" t="s">
        <v>14</v>
      </c>
      <c r="O6" s="743" t="s">
        <v>15</v>
      </c>
      <c r="P6" s="743" t="s">
        <v>13</v>
      </c>
      <c r="Q6" s="744"/>
    </row>
    <row r="7" spans="1:17" s="753" customFormat="1" ht="18" customHeight="1" thickBot="1">
      <c r="A7" s="747" t="s">
        <v>4</v>
      </c>
      <c r="B7" s="748">
        <f>B8+B12+B20+B26+B31+B35</f>
        <v>27923.932999999997</v>
      </c>
      <c r="C7" s="749">
        <f>C8+C12+C20+C26+C31+C35</f>
        <v>15006.288000000002</v>
      </c>
      <c r="D7" s="750">
        <f aca="true" t="shared" si="0" ref="D7:D13">C7+B7</f>
        <v>42930.221</v>
      </c>
      <c r="E7" s="751">
        <f aca="true" t="shared" si="1" ref="E7:E35">D7/$D$7</f>
        <v>1</v>
      </c>
      <c r="F7" s="748">
        <f>F8+F12+F20+F26+F31+F35</f>
        <v>24869.753999999997</v>
      </c>
      <c r="G7" s="749">
        <f>G8+G12+G20+G26+G31+G35</f>
        <v>11481.023</v>
      </c>
      <c r="H7" s="750">
        <f aca="true" t="shared" si="2" ref="H7:H13">G7+F7</f>
        <v>36350.776999999995</v>
      </c>
      <c r="I7" s="752">
        <f>IF(ISERROR(D7/H7-1),"         /0",(D7/H7-1))</f>
        <v>0.18099871702879988</v>
      </c>
      <c r="J7" s="748">
        <f>J8+J12+J20+J26+J31+J35</f>
        <v>27923.932999999997</v>
      </c>
      <c r="K7" s="749">
        <f>K8+K12+K20+K26+K31+K35</f>
        <v>15006.288000000002</v>
      </c>
      <c r="L7" s="750">
        <f aca="true" t="shared" si="3" ref="L7:L13">K7+J7</f>
        <v>42930.221</v>
      </c>
      <c r="M7" s="751">
        <f aca="true" t="shared" si="4" ref="M7:M35">L7/$L$7</f>
        <v>1</v>
      </c>
      <c r="N7" s="748">
        <f>N8+N12+N20+N26+N31+N35</f>
        <v>24869.753999999997</v>
      </c>
      <c r="O7" s="749">
        <f>O8+O12+O20+O26+O31+O35</f>
        <v>11481.023</v>
      </c>
      <c r="P7" s="750">
        <f aca="true" t="shared" si="5" ref="P7:P13">O7+N7</f>
        <v>36350.776999999995</v>
      </c>
      <c r="Q7" s="752">
        <f aca="true" t="shared" si="6" ref="Q7:Q19">IF(ISERROR(L7/P7-1),"         /0",(L7/P7-1))</f>
        <v>0.18099871702879988</v>
      </c>
    </row>
    <row r="8" spans="1:17" s="759" customFormat="1" ht="18" customHeight="1">
      <c r="A8" s="754" t="s">
        <v>211</v>
      </c>
      <c r="B8" s="755">
        <f>SUM(B9:B11)</f>
        <v>20171.149999999998</v>
      </c>
      <c r="C8" s="756">
        <f>SUM(C9:C11)</f>
        <v>7387.236</v>
      </c>
      <c r="D8" s="756">
        <f t="shared" si="0"/>
        <v>27558.386</v>
      </c>
      <c r="E8" s="757">
        <f t="shared" si="1"/>
        <v>0.6419344079314196</v>
      </c>
      <c r="F8" s="755">
        <f>SUM(F9:F11)</f>
        <v>17211.426</v>
      </c>
      <c r="G8" s="756">
        <f>SUM(G9:G11)</f>
        <v>5801.684</v>
      </c>
      <c r="H8" s="756">
        <f t="shared" si="2"/>
        <v>23013.11</v>
      </c>
      <c r="I8" s="758">
        <f aca="true" t="shared" si="7" ref="I8:I13">IF(ISERROR(D8/H8-1),"         /0",(D8/H8-1))</f>
        <v>0.19750811602603902</v>
      </c>
      <c r="J8" s="755">
        <f>SUM(J9:J11)</f>
        <v>20171.149999999998</v>
      </c>
      <c r="K8" s="756">
        <f>SUM(K9:K11)</f>
        <v>7387.236</v>
      </c>
      <c r="L8" s="756">
        <f t="shared" si="3"/>
        <v>27558.386</v>
      </c>
      <c r="M8" s="757">
        <f t="shared" si="4"/>
        <v>0.6419344079314196</v>
      </c>
      <c r="N8" s="755">
        <f>SUM(N9:N11)</f>
        <v>17211.426</v>
      </c>
      <c r="O8" s="756">
        <f>SUM(O9:O11)</f>
        <v>5801.684</v>
      </c>
      <c r="P8" s="756">
        <f t="shared" si="5"/>
        <v>23013.11</v>
      </c>
      <c r="Q8" s="758">
        <f t="shared" si="6"/>
        <v>0.19750811602603902</v>
      </c>
    </row>
    <row r="9" spans="1:17" ht="18" customHeight="1">
      <c r="A9" s="760" t="s">
        <v>212</v>
      </c>
      <c r="B9" s="761">
        <v>19971.593999999997</v>
      </c>
      <c r="C9" s="762">
        <v>7273.2789999999995</v>
      </c>
      <c r="D9" s="762">
        <f t="shared" si="0"/>
        <v>27244.872999999996</v>
      </c>
      <c r="E9" s="763">
        <f t="shared" si="1"/>
        <v>0.6346315571028622</v>
      </c>
      <c r="F9" s="761">
        <v>16960.943</v>
      </c>
      <c r="G9" s="762">
        <v>5504.3550000000005</v>
      </c>
      <c r="H9" s="762">
        <f t="shared" si="2"/>
        <v>22465.298</v>
      </c>
      <c r="I9" s="764">
        <f t="shared" si="7"/>
        <v>0.21275368793238347</v>
      </c>
      <c r="J9" s="761">
        <v>19971.593999999997</v>
      </c>
      <c r="K9" s="762">
        <v>7273.2789999999995</v>
      </c>
      <c r="L9" s="762">
        <f t="shared" si="3"/>
        <v>27244.872999999996</v>
      </c>
      <c r="M9" s="763">
        <f t="shared" si="4"/>
        <v>0.6346315571028622</v>
      </c>
      <c r="N9" s="762">
        <v>16960.943</v>
      </c>
      <c r="O9" s="762">
        <v>5504.3550000000005</v>
      </c>
      <c r="P9" s="762">
        <f t="shared" si="5"/>
        <v>22465.298</v>
      </c>
      <c r="Q9" s="764">
        <f t="shared" si="6"/>
        <v>0.21275368793238347</v>
      </c>
    </row>
    <row r="10" spans="1:17" ht="18" customHeight="1">
      <c r="A10" s="760" t="s">
        <v>214</v>
      </c>
      <c r="B10" s="761">
        <v>117.68700000000001</v>
      </c>
      <c r="C10" s="762">
        <v>75.88900000000001</v>
      </c>
      <c r="D10" s="762">
        <f t="shared" si="0"/>
        <v>193.57600000000002</v>
      </c>
      <c r="E10" s="763">
        <f t="shared" si="1"/>
        <v>0.004509084637602961</v>
      </c>
      <c r="F10" s="761">
        <v>153.255</v>
      </c>
      <c r="G10" s="762">
        <v>279.848</v>
      </c>
      <c r="H10" s="762">
        <f t="shared" si="2"/>
        <v>433.103</v>
      </c>
      <c r="I10" s="764">
        <f t="shared" si="7"/>
        <v>-0.5530485819770354</v>
      </c>
      <c r="J10" s="761">
        <v>117.68700000000001</v>
      </c>
      <c r="K10" s="762">
        <v>75.88900000000001</v>
      </c>
      <c r="L10" s="762">
        <f t="shared" si="3"/>
        <v>193.57600000000002</v>
      </c>
      <c r="M10" s="763">
        <f t="shared" si="4"/>
        <v>0.004509084637602961</v>
      </c>
      <c r="N10" s="762">
        <v>153.255</v>
      </c>
      <c r="O10" s="762">
        <v>279.848</v>
      </c>
      <c r="P10" s="762">
        <f t="shared" si="5"/>
        <v>433.103</v>
      </c>
      <c r="Q10" s="764">
        <f t="shared" si="6"/>
        <v>-0.5530485819770354</v>
      </c>
    </row>
    <row r="11" spans="1:17" ht="18" customHeight="1" thickBot="1">
      <c r="A11" s="765" t="s">
        <v>213</v>
      </c>
      <c r="B11" s="766">
        <v>81.86900000000001</v>
      </c>
      <c r="C11" s="767">
        <v>38.068</v>
      </c>
      <c r="D11" s="767">
        <f t="shared" si="0"/>
        <v>119.93700000000001</v>
      </c>
      <c r="E11" s="768">
        <f t="shared" si="1"/>
        <v>0.0027937661909543865</v>
      </c>
      <c r="F11" s="766">
        <v>97.22800000000001</v>
      </c>
      <c r="G11" s="767">
        <v>17.481</v>
      </c>
      <c r="H11" s="767">
        <f t="shared" si="2"/>
        <v>114.709</v>
      </c>
      <c r="I11" s="764">
        <f t="shared" si="7"/>
        <v>0.04557619715976968</v>
      </c>
      <c r="J11" s="766">
        <v>81.86900000000001</v>
      </c>
      <c r="K11" s="767">
        <v>38.068</v>
      </c>
      <c r="L11" s="767">
        <f t="shared" si="3"/>
        <v>119.93700000000001</v>
      </c>
      <c r="M11" s="768">
        <f t="shared" si="4"/>
        <v>0.0027937661909543865</v>
      </c>
      <c r="N11" s="767">
        <v>97.22800000000001</v>
      </c>
      <c r="O11" s="767">
        <v>17.481</v>
      </c>
      <c r="P11" s="767">
        <f t="shared" si="5"/>
        <v>114.709</v>
      </c>
      <c r="Q11" s="764">
        <f t="shared" si="6"/>
        <v>0.04557619715976968</v>
      </c>
    </row>
    <row r="12" spans="1:17" s="759" customFormat="1" ht="18" customHeight="1">
      <c r="A12" s="754" t="s">
        <v>172</v>
      </c>
      <c r="B12" s="755">
        <f>SUM(B13:B19)</f>
        <v>1717.0280000000002</v>
      </c>
      <c r="C12" s="756">
        <f>SUM(C13:C19)</f>
        <v>4589.144</v>
      </c>
      <c r="D12" s="756">
        <f t="shared" si="0"/>
        <v>6306.1720000000005</v>
      </c>
      <c r="E12" s="757">
        <f t="shared" si="1"/>
        <v>0.14689353683970088</v>
      </c>
      <c r="F12" s="755">
        <f>SUM(F13:F19)</f>
        <v>2491.755</v>
      </c>
      <c r="G12" s="756">
        <f>SUM(G13:G19)</f>
        <v>3351.337</v>
      </c>
      <c r="H12" s="756">
        <f t="shared" si="2"/>
        <v>5843.092000000001</v>
      </c>
      <c r="I12" s="758">
        <f t="shared" si="7"/>
        <v>0.07925256011714343</v>
      </c>
      <c r="J12" s="755">
        <f>SUM(J13:J19)</f>
        <v>1717.0280000000002</v>
      </c>
      <c r="K12" s="756">
        <f>SUM(K13:K19)</f>
        <v>4589.144</v>
      </c>
      <c r="L12" s="756">
        <f t="shared" si="3"/>
        <v>6306.1720000000005</v>
      </c>
      <c r="M12" s="757">
        <f t="shared" si="4"/>
        <v>0.14689353683970088</v>
      </c>
      <c r="N12" s="755">
        <f>SUM(N13:N19)</f>
        <v>2491.755</v>
      </c>
      <c r="O12" s="756">
        <f>SUM(O13:O19)</f>
        <v>3351.337</v>
      </c>
      <c r="P12" s="756">
        <f t="shared" si="5"/>
        <v>5843.092000000001</v>
      </c>
      <c r="Q12" s="758">
        <f t="shared" si="6"/>
        <v>0.07925256011714343</v>
      </c>
    </row>
    <row r="13" spans="1:17" ht="18" customHeight="1">
      <c r="A13" s="769" t="s">
        <v>217</v>
      </c>
      <c r="B13" s="770">
        <v>461.007</v>
      </c>
      <c r="C13" s="771">
        <v>2423.209</v>
      </c>
      <c r="D13" s="771">
        <f t="shared" si="0"/>
        <v>2884.216</v>
      </c>
      <c r="E13" s="772">
        <f t="shared" si="1"/>
        <v>0.06718381440430973</v>
      </c>
      <c r="F13" s="770">
        <v>826.812</v>
      </c>
      <c r="G13" s="771">
        <v>952.006</v>
      </c>
      <c r="H13" s="771">
        <f t="shared" si="2"/>
        <v>1778.818</v>
      </c>
      <c r="I13" s="773">
        <f t="shared" si="7"/>
        <v>0.6214227650046267</v>
      </c>
      <c r="J13" s="770">
        <v>461.007</v>
      </c>
      <c r="K13" s="771">
        <v>2423.209</v>
      </c>
      <c r="L13" s="771">
        <f t="shared" si="3"/>
        <v>2884.216</v>
      </c>
      <c r="M13" s="772">
        <f t="shared" si="4"/>
        <v>0.06718381440430973</v>
      </c>
      <c r="N13" s="771">
        <v>826.812</v>
      </c>
      <c r="O13" s="771">
        <v>952.006</v>
      </c>
      <c r="P13" s="771">
        <f t="shared" si="5"/>
        <v>1778.818</v>
      </c>
      <c r="Q13" s="773">
        <f t="shared" si="6"/>
        <v>0.6214227650046267</v>
      </c>
    </row>
    <row r="14" spans="1:17" ht="18" customHeight="1">
      <c r="A14" s="769" t="s">
        <v>215</v>
      </c>
      <c r="B14" s="770">
        <v>535.874</v>
      </c>
      <c r="C14" s="771">
        <v>809.525</v>
      </c>
      <c r="D14" s="771">
        <f aca="true" t="shared" si="8" ref="D14:D25">C14+B14</f>
        <v>1345.399</v>
      </c>
      <c r="E14" s="772">
        <f t="shared" si="1"/>
        <v>0.03133920507886507</v>
      </c>
      <c r="F14" s="770">
        <v>403.69</v>
      </c>
      <c r="G14" s="771">
        <v>733.204</v>
      </c>
      <c r="H14" s="771">
        <f aca="true" t="shared" si="9" ref="H14:H19">G14+F14</f>
        <v>1136.894</v>
      </c>
      <c r="I14" s="773">
        <f aca="true" t="shared" si="10" ref="I14:I23">IF(ISERROR(D14/H14-1),"         /0",(D14/H14-1))</f>
        <v>0.18339880411014553</v>
      </c>
      <c r="J14" s="770">
        <v>535.874</v>
      </c>
      <c r="K14" s="771">
        <v>809.525</v>
      </c>
      <c r="L14" s="771">
        <f aca="true" t="shared" si="11" ref="L14:L19">K14+J14</f>
        <v>1345.399</v>
      </c>
      <c r="M14" s="772">
        <f t="shared" si="4"/>
        <v>0.03133920507886507</v>
      </c>
      <c r="N14" s="771">
        <v>403.69</v>
      </c>
      <c r="O14" s="771">
        <v>733.204</v>
      </c>
      <c r="P14" s="771">
        <f aca="true" t="shared" si="12" ref="P14:P19">O14+N14</f>
        <v>1136.894</v>
      </c>
      <c r="Q14" s="773">
        <f t="shared" si="6"/>
        <v>0.18339880411014553</v>
      </c>
    </row>
    <row r="15" spans="1:17" ht="18" customHeight="1">
      <c r="A15" s="769" t="s">
        <v>219</v>
      </c>
      <c r="B15" s="770">
        <v>188.36399999999998</v>
      </c>
      <c r="C15" s="771">
        <v>719.37</v>
      </c>
      <c r="D15" s="771">
        <f t="shared" si="8"/>
        <v>907.7339999999999</v>
      </c>
      <c r="E15" s="772">
        <f t="shared" si="1"/>
        <v>0.021144405476039827</v>
      </c>
      <c r="F15" s="770">
        <v>78.175</v>
      </c>
      <c r="G15" s="771">
        <v>602.6089999999999</v>
      </c>
      <c r="H15" s="771">
        <f t="shared" si="9"/>
        <v>680.7839999999999</v>
      </c>
      <c r="I15" s="773">
        <f>IF(ISERROR(D15/H15-1),"         /0",(D15/H15-1))</f>
        <v>0.3333656490164283</v>
      </c>
      <c r="J15" s="770">
        <v>188.36399999999998</v>
      </c>
      <c r="K15" s="771">
        <v>719.37</v>
      </c>
      <c r="L15" s="771">
        <f t="shared" si="11"/>
        <v>907.7339999999999</v>
      </c>
      <c r="M15" s="772">
        <f t="shared" si="4"/>
        <v>0.021144405476039827</v>
      </c>
      <c r="N15" s="771">
        <v>78.175</v>
      </c>
      <c r="O15" s="771">
        <v>602.6089999999999</v>
      </c>
      <c r="P15" s="771">
        <f t="shared" si="12"/>
        <v>680.7839999999999</v>
      </c>
      <c r="Q15" s="773">
        <f>IF(ISERROR(L15/P15-1),"         /0",(L15/P15-1))</f>
        <v>0.3333656490164283</v>
      </c>
    </row>
    <row r="16" spans="1:17" ht="18" customHeight="1">
      <c r="A16" s="769" t="s">
        <v>220</v>
      </c>
      <c r="B16" s="770">
        <v>171.35399999999998</v>
      </c>
      <c r="C16" s="771">
        <v>284.32800000000003</v>
      </c>
      <c r="D16" s="771">
        <f t="shared" si="8"/>
        <v>455.682</v>
      </c>
      <c r="E16" s="772">
        <f t="shared" si="1"/>
        <v>0.010614480647560608</v>
      </c>
      <c r="F16" s="770">
        <v>109.94300000000001</v>
      </c>
      <c r="G16" s="771">
        <v>235.962</v>
      </c>
      <c r="H16" s="771">
        <f t="shared" si="9"/>
        <v>345.905</v>
      </c>
      <c r="I16" s="773">
        <f t="shared" si="10"/>
        <v>0.3173617033578586</v>
      </c>
      <c r="J16" s="770">
        <v>171.35399999999998</v>
      </c>
      <c r="K16" s="771">
        <v>284.32800000000003</v>
      </c>
      <c r="L16" s="771">
        <f t="shared" si="11"/>
        <v>455.682</v>
      </c>
      <c r="M16" s="772">
        <f t="shared" si="4"/>
        <v>0.010614480647560608</v>
      </c>
      <c r="N16" s="771">
        <v>109.94300000000001</v>
      </c>
      <c r="O16" s="771">
        <v>235.962</v>
      </c>
      <c r="P16" s="771">
        <f t="shared" si="12"/>
        <v>345.905</v>
      </c>
      <c r="Q16" s="773">
        <f>IF(ISERROR(L16/P16-1),"         /0",(L16/P16-1))</f>
        <v>0.3173617033578586</v>
      </c>
    </row>
    <row r="17" spans="1:17" ht="18" customHeight="1">
      <c r="A17" s="769" t="s">
        <v>218</v>
      </c>
      <c r="B17" s="770">
        <v>91.982</v>
      </c>
      <c r="C17" s="771">
        <v>293.462</v>
      </c>
      <c r="D17" s="771">
        <f t="shared" si="8"/>
        <v>385.44399999999996</v>
      </c>
      <c r="E17" s="772">
        <f t="shared" si="1"/>
        <v>0.008978383782370931</v>
      </c>
      <c r="F17" s="770">
        <v>69.075</v>
      </c>
      <c r="G17" s="771">
        <v>308.515</v>
      </c>
      <c r="H17" s="771">
        <f t="shared" si="9"/>
        <v>377.59</v>
      </c>
      <c r="I17" s="773">
        <f>IF(ISERROR(D17/H17-1),"         /0",(D17/H17-1))</f>
        <v>0.020800338992028378</v>
      </c>
      <c r="J17" s="770">
        <v>91.982</v>
      </c>
      <c r="K17" s="771">
        <v>293.462</v>
      </c>
      <c r="L17" s="771">
        <f t="shared" si="11"/>
        <v>385.44399999999996</v>
      </c>
      <c r="M17" s="772">
        <f t="shared" si="4"/>
        <v>0.008978383782370931</v>
      </c>
      <c r="N17" s="771">
        <v>69.075</v>
      </c>
      <c r="O17" s="771">
        <v>308.515</v>
      </c>
      <c r="P17" s="771">
        <f t="shared" si="12"/>
        <v>377.59</v>
      </c>
      <c r="Q17" s="773">
        <f>IF(ISERROR(L17/P17-1),"         /0",(L17/P17-1))</f>
        <v>0.020800338992028378</v>
      </c>
    </row>
    <row r="18" spans="1:17" ht="18" customHeight="1">
      <c r="A18" s="769" t="s">
        <v>216</v>
      </c>
      <c r="B18" s="770">
        <v>257.517</v>
      </c>
      <c r="C18" s="771">
        <v>57.952000000000005</v>
      </c>
      <c r="D18" s="771">
        <f t="shared" si="8"/>
        <v>315.469</v>
      </c>
      <c r="E18" s="772">
        <f t="shared" si="1"/>
        <v>0.007348413137682194</v>
      </c>
      <c r="F18" s="770">
        <v>997.4090000000001</v>
      </c>
      <c r="G18" s="771">
        <v>515.038</v>
      </c>
      <c r="H18" s="771">
        <f t="shared" si="9"/>
        <v>1512.4470000000001</v>
      </c>
      <c r="I18" s="773">
        <f t="shared" si="10"/>
        <v>-0.7914181455614643</v>
      </c>
      <c r="J18" s="770">
        <v>257.517</v>
      </c>
      <c r="K18" s="771">
        <v>57.952000000000005</v>
      </c>
      <c r="L18" s="771">
        <f t="shared" si="11"/>
        <v>315.469</v>
      </c>
      <c r="M18" s="772">
        <f t="shared" si="4"/>
        <v>0.007348413137682194</v>
      </c>
      <c r="N18" s="771">
        <v>997.4090000000001</v>
      </c>
      <c r="O18" s="771">
        <v>515.038</v>
      </c>
      <c r="P18" s="771">
        <f t="shared" si="12"/>
        <v>1512.4470000000001</v>
      </c>
      <c r="Q18" s="773">
        <f t="shared" si="6"/>
        <v>-0.7914181455614643</v>
      </c>
    </row>
    <row r="19" spans="1:17" ht="18" customHeight="1">
      <c r="A19" s="769" t="s">
        <v>155</v>
      </c>
      <c r="B19" s="770">
        <v>10.93</v>
      </c>
      <c r="C19" s="771">
        <v>1.298</v>
      </c>
      <c r="D19" s="771">
        <f t="shared" si="8"/>
        <v>12.228</v>
      </c>
      <c r="E19" s="772">
        <f t="shared" si="1"/>
        <v>0.00028483431287251005</v>
      </c>
      <c r="F19" s="770">
        <v>6.651</v>
      </c>
      <c r="G19" s="771">
        <v>4.003</v>
      </c>
      <c r="H19" s="771">
        <f t="shared" si="9"/>
        <v>10.654</v>
      </c>
      <c r="I19" s="773">
        <f t="shared" si="10"/>
        <v>0.14773793880232766</v>
      </c>
      <c r="J19" s="770">
        <v>10.93</v>
      </c>
      <c r="K19" s="771">
        <v>1.298</v>
      </c>
      <c r="L19" s="771">
        <f t="shared" si="11"/>
        <v>12.228</v>
      </c>
      <c r="M19" s="772">
        <f t="shared" si="4"/>
        <v>0.00028483431287251005</v>
      </c>
      <c r="N19" s="771">
        <v>6.651</v>
      </c>
      <c r="O19" s="771">
        <v>4.003</v>
      </c>
      <c r="P19" s="771">
        <f t="shared" si="12"/>
        <v>10.654</v>
      </c>
      <c r="Q19" s="773">
        <f t="shared" si="6"/>
        <v>0.14773793880232766</v>
      </c>
    </row>
    <row r="20" spans="1:17" s="759" customFormat="1" ht="18" customHeight="1">
      <c r="A20" s="774" t="s">
        <v>184</v>
      </c>
      <c r="B20" s="775">
        <f>SUM(B21:B25)</f>
        <v>3019.479</v>
      </c>
      <c r="C20" s="776">
        <f>SUM(C21:C25)</f>
        <v>723.0179999999999</v>
      </c>
      <c r="D20" s="776">
        <f t="shared" si="8"/>
        <v>3742.497</v>
      </c>
      <c r="E20" s="777">
        <f t="shared" si="1"/>
        <v>0.08717628078364656</v>
      </c>
      <c r="F20" s="775">
        <f>SUM(F21:F25)</f>
        <v>2169.692</v>
      </c>
      <c r="G20" s="776">
        <f>SUM(G21:G25)</f>
        <v>496.07599999999996</v>
      </c>
      <c r="H20" s="776">
        <f aca="true" t="shared" si="13" ref="H20:H25">G20+F20</f>
        <v>2665.768</v>
      </c>
      <c r="I20" s="778">
        <f t="shared" si="10"/>
        <v>0.4039094924989721</v>
      </c>
      <c r="J20" s="775">
        <f>SUM(J21:J25)</f>
        <v>3019.479</v>
      </c>
      <c r="K20" s="776">
        <f>SUM(K21:K25)</f>
        <v>723.0179999999999</v>
      </c>
      <c r="L20" s="776">
        <f aca="true" t="shared" si="14" ref="L20:L25">K20+J20</f>
        <v>3742.497</v>
      </c>
      <c r="M20" s="777">
        <f t="shared" si="4"/>
        <v>0.08717628078364656</v>
      </c>
      <c r="N20" s="775">
        <f>SUM(N21:N25)</f>
        <v>2169.692</v>
      </c>
      <c r="O20" s="776">
        <f>SUM(O21:O25)</f>
        <v>496.07599999999996</v>
      </c>
      <c r="P20" s="776">
        <f aca="true" t="shared" si="15" ref="P20:P25">O20+N20</f>
        <v>2665.768</v>
      </c>
      <c r="Q20" s="779">
        <f aca="true" t="shared" si="16" ref="Q20:Q35">IF(ISERROR(L20/P20-1),"         /0",(L20/P20-1))</f>
        <v>0.4039094924989721</v>
      </c>
    </row>
    <row r="21" spans="1:17" ht="18" customHeight="1">
      <c r="A21" s="769" t="s">
        <v>245</v>
      </c>
      <c r="B21" s="770">
        <v>1787.662</v>
      </c>
      <c r="C21" s="771"/>
      <c r="D21" s="771">
        <f t="shared" si="8"/>
        <v>1787.662</v>
      </c>
      <c r="E21" s="772">
        <f t="shared" si="1"/>
        <v>0.04164110871919341</v>
      </c>
      <c r="F21" s="770">
        <v>1228.38</v>
      </c>
      <c r="G21" s="771"/>
      <c r="H21" s="771">
        <f t="shared" si="13"/>
        <v>1228.38</v>
      </c>
      <c r="I21" s="773">
        <f t="shared" si="10"/>
        <v>0.45530047705107535</v>
      </c>
      <c r="J21" s="770">
        <v>1787.662</v>
      </c>
      <c r="K21" s="771"/>
      <c r="L21" s="771">
        <f t="shared" si="14"/>
        <v>1787.662</v>
      </c>
      <c r="M21" s="772">
        <f t="shared" si="4"/>
        <v>0.04164110871919341</v>
      </c>
      <c r="N21" s="770">
        <v>1228.38</v>
      </c>
      <c r="O21" s="771"/>
      <c r="P21" s="771">
        <f t="shared" si="15"/>
        <v>1228.38</v>
      </c>
      <c r="Q21" s="773">
        <f t="shared" si="16"/>
        <v>0.45530047705107535</v>
      </c>
    </row>
    <row r="22" spans="1:17" ht="18" customHeight="1">
      <c r="A22" s="769" t="s">
        <v>221</v>
      </c>
      <c r="B22" s="770">
        <v>429.70099999999996</v>
      </c>
      <c r="C22" s="771">
        <v>421.24699999999996</v>
      </c>
      <c r="D22" s="771">
        <f t="shared" si="8"/>
        <v>850.9479999999999</v>
      </c>
      <c r="E22" s="772">
        <f t="shared" si="1"/>
        <v>0.0198216543073468</v>
      </c>
      <c r="F22" s="770">
        <v>225.361</v>
      </c>
      <c r="G22" s="771">
        <v>289.7</v>
      </c>
      <c r="H22" s="771">
        <f t="shared" si="13"/>
        <v>515.0609999999999</v>
      </c>
      <c r="I22" s="773">
        <f>IF(ISERROR(D22/H22-1),"         /0",(D22/H22-1))</f>
        <v>0.6521305243456601</v>
      </c>
      <c r="J22" s="770">
        <v>429.70099999999996</v>
      </c>
      <c r="K22" s="771">
        <v>421.24699999999996</v>
      </c>
      <c r="L22" s="771">
        <f t="shared" si="14"/>
        <v>850.9479999999999</v>
      </c>
      <c r="M22" s="772">
        <f t="shared" si="4"/>
        <v>0.0198216543073468</v>
      </c>
      <c r="N22" s="770">
        <v>225.361</v>
      </c>
      <c r="O22" s="771">
        <v>289.7</v>
      </c>
      <c r="P22" s="771">
        <f t="shared" si="15"/>
        <v>515.0609999999999</v>
      </c>
      <c r="Q22" s="773">
        <f t="shared" si="16"/>
        <v>0.6521305243456601</v>
      </c>
    </row>
    <row r="23" spans="1:17" ht="18" customHeight="1">
      <c r="A23" s="769" t="s">
        <v>223</v>
      </c>
      <c r="B23" s="770">
        <v>417.04</v>
      </c>
      <c r="C23" s="771"/>
      <c r="D23" s="771">
        <f t="shared" si="8"/>
        <v>417.04</v>
      </c>
      <c r="E23" s="772">
        <f t="shared" si="1"/>
        <v>0.009714368812590088</v>
      </c>
      <c r="F23" s="770">
        <v>415.38</v>
      </c>
      <c r="G23" s="771"/>
      <c r="H23" s="771">
        <f t="shared" si="13"/>
        <v>415.38</v>
      </c>
      <c r="I23" s="773">
        <f t="shared" si="10"/>
        <v>0.003996340700081813</v>
      </c>
      <c r="J23" s="770">
        <v>417.04</v>
      </c>
      <c r="K23" s="771"/>
      <c r="L23" s="771">
        <f t="shared" si="14"/>
        <v>417.04</v>
      </c>
      <c r="M23" s="772">
        <f t="shared" si="4"/>
        <v>0.009714368812590088</v>
      </c>
      <c r="N23" s="770">
        <v>415.38</v>
      </c>
      <c r="O23" s="771"/>
      <c r="P23" s="771">
        <f t="shared" si="15"/>
        <v>415.38</v>
      </c>
      <c r="Q23" s="773">
        <f t="shared" si="16"/>
        <v>0.003996340700081813</v>
      </c>
    </row>
    <row r="24" spans="1:17" ht="18" customHeight="1">
      <c r="A24" s="769" t="s">
        <v>246</v>
      </c>
      <c r="B24" s="770">
        <v>329.121</v>
      </c>
      <c r="C24" s="771">
        <v>76.419</v>
      </c>
      <c r="D24" s="771">
        <f>C24+B24</f>
        <v>405.53999999999996</v>
      </c>
      <c r="E24" s="772">
        <f t="shared" si="1"/>
        <v>0.009446492250761997</v>
      </c>
      <c r="F24" s="770">
        <v>258.606</v>
      </c>
      <c r="G24" s="771">
        <v>42.561</v>
      </c>
      <c r="H24" s="771">
        <f t="shared" si="13"/>
        <v>301.167</v>
      </c>
      <c r="I24" s="773">
        <f>IF(ISERROR(D24/H24-1),"         /0",(D24/H24-1))</f>
        <v>0.34656187430893826</v>
      </c>
      <c r="J24" s="770">
        <v>329.121</v>
      </c>
      <c r="K24" s="771">
        <v>76.419</v>
      </c>
      <c r="L24" s="771">
        <f t="shared" si="14"/>
        <v>405.53999999999996</v>
      </c>
      <c r="M24" s="772">
        <f t="shared" si="4"/>
        <v>0.009446492250761997</v>
      </c>
      <c r="N24" s="770">
        <v>258.606</v>
      </c>
      <c r="O24" s="771">
        <v>42.561</v>
      </c>
      <c r="P24" s="771">
        <f t="shared" si="15"/>
        <v>301.167</v>
      </c>
      <c r="Q24" s="773">
        <f>IF(ISERROR(L24/P24-1),"         /0",(L24/P24-1))</f>
        <v>0.34656187430893826</v>
      </c>
    </row>
    <row r="25" spans="1:17" ht="18" customHeight="1" thickBot="1">
      <c r="A25" s="769" t="s">
        <v>155</v>
      </c>
      <c r="B25" s="770">
        <v>55.955</v>
      </c>
      <c r="C25" s="771">
        <v>225.352</v>
      </c>
      <c r="D25" s="771">
        <f t="shared" si="8"/>
        <v>281.307</v>
      </c>
      <c r="E25" s="772">
        <f t="shared" si="1"/>
        <v>0.006552656693754268</v>
      </c>
      <c r="F25" s="770">
        <v>41.965</v>
      </c>
      <c r="G25" s="771">
        <v>163.815</v>
      </c>
      <c r="H25" s="771">
        <f t="shared" si="13"/>
        <v>205.78</v>
      </c>
      <c r="I25" s="773">
        <f>IF(ISERROR(D25/H25-1),"         /0",(D25/H25-1))</f>
        <v>0.3670278938672369</v>
      </c>
      <c r="J25" s="770">
        <v>55.955</v>
      </c>
      <c r="K25" s="771">
        <v>225.352</v>
      </c>
      <c r="L25" s="771">
        <f t="shared" si="14"/>
        <v>281.307</v>
      </c>
      <c r="M25" s="772">
        <f t="shared" si="4"/>
        <v>0.006552656693754268</v>
      </c>
      <c r="N25" s="770">
        <v>41.965</v>
      </c>
      <c r="O25" s="771">
        <v>163.815</v>
      </c>
      <c r="P25" s="771">
        <f t="shared" si="15"/>
        <v>205.78</v>
      </c>
      <c r="Q25" s="773">
        <f t="shared" si="16"/>
        <v>0.3670278938672369</v>
      </c>
    </row>
    <row r="26" spans="1:17" s="759" customFormat="1" ht="18" customHeight="1">
      <c r="A26" s="754" t="s">
        <v>224</v>
      </c>
      <c r="B26" s="755">
        <f>SUM(B27:B30)</f>
        <v>2207.7609999999995</v>
      </c>
      <c r="C26" s="756">
        <f>SUM(C27:C30)</f>
        <v>1837.4559999999997</v>
      </c>
      <c r="D26" s="756">
        <f aca="true" t="shared" si="17" ref="D26:D35">C26+B26</f>
        <v>4045.216999999999</v>
      </c>
      <c r="E26" s="757">
        <f t="shared" si="1"/>
        <v>0.09422772363552472</v>
      </c>
      <c r="F26" s="755">
        <f>SUM(F27:F30)</f>
        <v>1809.0919999999999</v>
      </c>
      <c r="G26" s="756">
        <f>SUM(G27:G30)</f>
        <v>1173.418</v>
      </c>
      <c r="H26" s="756">
        <f aca="true" t="shared" si="18" ref="H26:H35">G26+F26</f>
        <v>2982.5099999999998</v>
      </c>
      <c r="I26" s="758">
        <f aca="true" t="shared" si="19" ref="I26:I35">IF(ISERROR(D26/H26-1),"         /0",(D26/H26-1))</f>
        <v>0.35631297128928296</v>
      </c>
      <c r="J26" s="755">
        <f>SUM(J27:J30)</f>
        <v>2207.7609999999995</v>
      </c>
      <c r="K26" s="756">
        <f>SUM(K27:K30)</f>
        <v>1837.4559999999997</v>
      </c>
      <c r="L26" s="756">
        <f aca="true" t="shared" si="20" ref="L26:L35">K26+J26</f>
        <v>4045.216999999999</v>
      </c>
      <c r="M26" s="757">
        <f t="shared" si="4"/>
        <v>0.09422772363552472</v>
      </c>
      <c r="N26" s="755">
        <f>SUM(N27:N30)</f>
        <v>1809.0919999999999</v>
      </c>
      <c r="O26" s="756">
        <f>SUM(O27:O30)</f>
        <v>1173.418</v>
      </c>
      <c r="P26" s="756">
        <f aca="true" t="shared" si="21" ref="P26:P35">O26+N26</f>
        <v>2982.5099999999998</v>
      </c>
      <c r="Q26" s="758">
        <f t="shared" si="16"/>
        <v>0.35631297128928296</v>
      </c>
    </row>
    <row r="27" spans="1:17" s="780" customFormat="1" ht="18" customHeight="1">
      <c r="A27" s="760" t="s">
        <v>225</v>
      </c>
      <c r="B27" s="761">
        <v>1703.0939999999996</v>
      </c>
      <c r="C27" s="762">
        <v>1465.1739999999998</v>
      </c>
      <c r="D27" s="762">
        <f t="shared" si="17"/>
        <v>3168.267999999999</v>
      </c>
      <c r="E27" s="763">
        <f t="shared" si="1"/>
        <v>0.07380041206869165</v>
      </c>
      <c r="F27" s="761">
        <v>902.767</v>
      </c>
      <c r="G27" s="762">
        <v>649.4</v>
      </c>
      <c r="H27" s="762">
        <f t="shared" si="18"/>
        <v>1552.167</v>
      </c>
      <c r="I27" s="764">
        <f t="shared" si="19"/>
        <v>1.0411901554407477</v>
      </c>
      <c r="J27" s="761">
        <v>1703.0939999999996</v>
      </c>
      <c r="K27" s="762">
        <v>1465.1739999999998</v>
      </c>
      <c r="L27" s="762">
        <f t="shared" si="20"/>
        <v>3168.267999999999</v>
      </c>
      <c r="M27" s="763">
        <f t="shared" si="4"/>
        <v>0.07380041206869165</v>
      </c>
      <c r="N27" s="762">
        <v>902.767</v>
      </c>
      <c r="O27" s="762">
        <v>649.4</v>
      </c>
      <c r="P27" s="762">
        <f t="shared" si="21"/>
        <v>1552.167</v>
      </c>
      <c r="Q27" s="764">
        <f t="shared" si="16"/>
        <v>1.0411901554407477</v>
      </c>
    </row>
    <row r="28" spans="1:17" s="780" customFormat="1" ht="18" customHeight="1">
      <c r="A28" s="760" t="s">
        <v>226</v>
      </c>
      <c r="B28" s="761">
        <v>372.54200000000003</v>
      </c>
      <c r="C28" s="762">
        <v>349.635</v>
      </c>
      <c r="D28" s="762">
        <f>C28+B28</f>
        <v>722.177</v>
      </c>
      <c r="E28" s="763">
        <f t="shared" si="1"/>
        <v>0.016822112329680297</v>
      </c>
      <c r="F28" s="761">
        <v>747.2719999999999</v>
      </c>
      <c r="G28" s="762">
        <v>494.07800000000003</v>
      </c>
      <c r="H28" s="762">
        <f>G28+F28</f>
        <v>1241.35</v>
      </c>
      <c r="I28" s="764">
        <f>IF(ISERROR(D28/H28-1),"         /0",(D28/H28-1))</f>
        <v>-0.41823256938011033</v>
      </c>
      <c r="J28" s="761">
        <v>372.54200000000003</v>
      </c>
      <c r="K28" s="762">
        <v>349.635</v>
      </c>
      <c r="L28" s="762">
        <f>K28+J28</f>
        <v>722.177</v>
      </c>
      <c r="M28" s="763">
        <f t="shared" si="4"/>
        <v>0.016822112329680297</v>
      </c>
      <c r="N28" s="762">
        <v>747.2719999999999</v>
      </c>
      <c r="O28" s="762">
        <v>494.07800000000003</v>
      </c>
      <c r="P28" s="762">
        <f>O28+N28</f>
        <v>1241.35</v>
      </c>
      <c r="Q28" s="764">
        <f t="shared" si="16"/>
        <v>-0.41823256938011033</v>
      </c>
    </row>
    <row r="29" spans="1:17" s="780" customFormat="1" ht="18" customHeight="1">
      <c r="A29" s="760" t="s">
        <v>227</v>
      </c>
      <c r="B29" s="761">
        <v>73.11800000000001</v>
      </c>
      <c r="C29" s="762">
        <v>13.245</v>
      </c>
      <c r="D29" s="762">
        <f>C29+B29</f>
        <v>86.36300000000001</v>
      </c>
      <c r="E29" s="763">
        <f t="shared" si="1"/>
        <v>0.0020117063921008004</v>
      </c>
      <c r="F29" s="761">
        <v>79.29899999999999</v>
      </c>
      <c r="G29" s="762">
        <v>20.465</v>
      </c>
      <c r="H29" s="762">
        <f>G29+F29</f>
        <v>99.764</v>
      </c>
      <c r="I29" s="764">
        <f>IF(ISERROR(D29/H29-1),"         /0",(D29/H29-1))</f>
        <v>-0.13432701174772443</v>
      </c>
      <c r="J29" s="761">
        <v>73.11800000000001</v>
      </c>
      <c r="K29" s="762">
        <v>13.245</v>
      </c>
      <c r="L29" s="762">
        <f>K29+J29</f>
        <v>86.36300000000001</v>
      </c>
      <c r="M29" s="763">
        <f t="shared" si="4"/>
        <v>0.0020117063921008004</v>
      </c>
      <c r="N29" s="762">
        <v>79.29899999999999</v>
      </c>
      <c r="O29" s="762">
        <v>20.465</v>
      </c>
      <c r="P29" s="762">
        <f>O29+N29</f>
        <v>99.764</v>
      </c>
      <c r="Q29" s="764">
        <f t="shared" si="16"/>
        <v>-0.13432701174772443</v>
      </c>
    </row>
    <row r="30" spans="1:17" s="780" customFormat="1" ht="18" customHeight="1" thickBot="1">
      <c r="A30" s="760" t="s">
        <v>155</v>
      </c>
      <c r="B30" s="761">
        <v>59.007000000000005</v>
      </c>
      <c r="C30" s="762">
        <v>9.402</v>
      </c>
      <c r="D30" s="762">
        <f>C30+B30</f>
        <v>68.409</v>
      </c>
      <c r="E30" s="763">
        <f t="shared" si="1"/>
        <v>0.0015934928450519743</v>
      </c>
      <c r="F30" s="761">
        <v>79.75399999999999</v>
      </c>
      <c r="G30" s="762">
        <v>9.475</v>
      </c>
      <c r="H30" s="762">
        <f>G30+F30</f>
        <v>89.22899999999998</v>
      </c>
      <c r="I30" s="764">
        <f>IF(ISERROR(D30/H30-1),"         /0",(D30/H30-1))</f>
        <v>-0.23333221262145698</v>
      </c>
      <c r="J30" s="761">
        <v>59.007000000000005</v>
      </c>
      <c r="K30" s="762">
        <v>9.402</v>
      </c>
      <c r="L30" s="762">
        <f>K30+J30</f>
        <v>68.409</v>
      </c>
      <c r="M30" s="763">
        <f t="shared" si="4"/>
        <v>0.0015934928450519743</v>
      </c>
      <c r="N30" s="762">
        <v>79.75399999999999</v>
      </c>
      <c r="O30" s="762">
        <v>9.475</v>
      </c>
      <c r="P30" s="762">
        <f>O30+N30</f>
        <v>89.22899999999998</v>
      </c>
      <c r="Q30" s="764">
        <f t="shared" si="16"/>
        <v>-0.23333221262145698</v>
      </c>
    </row>
    <row r="31" spans="1:17" s="759" customFormat="1" ht="18" customHeight="1">
      <c r="A31" s="754" t="s">
        <v>199</v>
      </c>
      <c r="B31" s="755">
        <f>SUM(B32:B34)</f>
        <v>775.5929999999998</v>
      </c>
      <c r="C31" s="756">
        <f>SUM(C32:C34)</f>
        <v>468.037</v>
      </c>
      <c r="D31" s="756">
        <f t="shared" si="17"/>
        <v>1243.6299999999999</v>
      </c>
      <c r="E31" s="757">
        <f t="shared" si="1"/>
        <v>0.02896863726837092</v>
      </c>
      <c r="F31" s="755">
        <f>SUM(F32:F34)</f>
        <v>1145.868</v>
      </c>
      <c r="G31" s="756">
        <f>SUM(G32:G34)</f>
        <v>657.8990000000001</v>
      </c>
      <c r="H31" s="756">
        <f t="shared" si="18"/>
        <v>1803.767</v>
      </c>
      <c r="I31" s="758">
        <f t="shared" si="19"/>
        <v>-0.3105373365850468</v>
      </c>
      <c r="J31" s="755">
        <f>SUM(J32:J34)</f>
        <v>775.5929999999998</v>
      </c>
      <c r="K31" s="756">
        <f>SUM(K32:K34)</f>
        <v>468.037</v>
      </c>
      <c r="L31" s="756">
        <f t="shared" si="20"/>
        <v>1243.6299999999999</v>
      </c>
      <c r="M31" s="757">
        <f t="shared" si="4"/>
        <v>0.02896863726837092</v>
      </c>
      <c r="N31" s="755">
        <f>SUM(N32:N34)</f>
        <v>1145.868</v>
      </c>
      <c r="O31" s="756">
        <f>SUM(O32:O34)</f>
        <v>657.8990000000001</v>
      </c>
      <c r="P31" s="756">
        <f t="shared" si="21"/>
        <v>1803.767</v>
      </c>
      <c r="Q31" s="758">
        <f t="shared" si="16"/>
        <v>-0.3105373365850468</v>
      </c>
    </row>
    <row r="32" spans="1:17" ht="18" customHeight="1">
      <c r="A32" s="760" t="s">
        <v>232</v>
      </c>
      <c r="B32" s="761">
        <v>656.8509999999999</v>
      </c>
      <c r="C32" s="762">
        <v>468.037</v>
      </c>
      <c r="D32" s="762">
        <f t="shared" si="17"/>
        <v>1124.888</v>
      </c>
      <c r="E32" s="763">
        <f t="shared" si="1"/>
        <v>0.026202706946232585</v>
      </c>
      <c r="F32" s="761">
        <v>1054.08</v>
      </c>
      <c r="G32" s="762">
        <v>596.3240000000001</v>
      </c>
      <c r="H32" s="762">
        <f t="shared" si="18"/>
        <v>1650.404</v>
      </c>
      <c r="I32" s="764">
        <f t="shared" si="19"/>
        <v>-0.31841658163698106</v>
      </c>
      <c r="J32" s="761">
        <v>656.8509999999999</v>
      </c>
      <c r="K32" s="762">
        <v>468.037</v>
      </c>
      <c r="L32" s="762">
        <f t="shared" si="20"/>
        <v>1124.888</v>
      </c>
      <c r="M32" s="763">
        <f t="shared" si="4"/>
        <v>0.026202706946232585</v>
      </c>
      <c r="N32" s="762">
        <v>1054.08</v>
      </c>
      <c r="O32" s="762">
        <v>596.3240000000001</v>
      </c>
      <c r="P32" s="762">
        <f t="shared" si="21"/>
        <v>1650.404</v>
      </c>
      <c r="Q32" s="764">
        <f t="shared" si="16"/>
        <v>-0.31841658163698106</v>
      </c>
    </row>
    <row r="33" spans="1:17" ht="18" customHeight="1">
      <c r="A33" s="760" t="s">
        <v>247</v>
      </c>
      <c r="B33" s="761">
        <v>110.48599999999999</v>
      </c>
      <c r="C33" s="762"/>
      <c r="D33" s="762">
        <f>C33+B33</f>
        <v>110.48599999999999</v>
      </c>
      <c r="E33" s="763">
        <f t="shared" si="1"/>
        <v>0.0025736182443598416</v>
      </c>
      <c r="F33" s="761">
        <v>56.488</v>
      </c>
      <c r="G33" s="762">
        <v>8.052</v>
      </c>
      <c r="H33" s="762">
        <f>G33+F33</f>
        <v>64.53999999999999</v>
      </c>
      <c r="I33" s="764">
        <f>IF(ISERROR(D33/H33-1),"         /0",(D33/H33-1))</f>
        <v>0.7118995971490549</v>
      </c>
      <c r="J33" s="761">
        <v>110.48599999999999</v>
      </c>
      <c r="K33" s="762"/>
      <c r="L33" s="762">
        <f>K33+J33</f>
        <v>110.48599999999999</v>
      </c>
      <c r="M33" s="763">
        <f t="shared" si="4"/>
        <v>0.0025736182443598416</v>
      </c>
      <c r="N33" s="762">
        <v>56.488</v>
      </c>
      <c r="O33" s="762">
        <v>8.052</v>
      </c>
      <c r="P33" s="762">
        <f>O33+N33</f>
        <v>64.53999999999999</v>
      </c>
      <c r="Q33" s="764">
        <f t="shared" si="16"/>
        <v>0.7118995971490549</v>
      </c>
    </row>
    <row r="34" spans="1:17" ht="18" customHeight="1" thickBot="1">
      <c r="A34" s="760" t="s">
        <v>155</v>
      </c>
      <c r="B34" s="761">
        <v>8.256</v>
      </c>
      <c r="C34" s="762">
        <v>0</v>
      </c>
      <c r="D34" s="762">
        <f t="shared" si="17"/>
        <v>8.256</v>
      </c>
      <c r="E34" s="763">
        <f t="shared" si="1"/>
        <v>0.0001923120777784955</v>
      </c>
      <c r="F34" s="761">
        <v>35.3</v>
      </c>
      <c r="G34" s="762">
        <v>53.523</v>
      </c>
      <c r="H34" s="762">
        <f>G34+F34</f>
        <v>88.82300000000001</v>
      </c>
      <c r="I34" s="764">
        <f>IF(ISERROR(D34/H34-1),"         /0",(D34/H34-1))</f>
        <v>-0.9070511016290825</v>
      </c>
      <c r="J34" s="761">
        <v>8.256</v>
      </c>
      <c r="K34" s="762">
        <v>0</v>
      </c>
      <c r="L34" s="762">
        <f>K34+J34</f>
        <v>8.256</v>
      </c>
      <c r="M34" s="763">
        <f t="shared" si="4"/>
        <v>0.0001923120777784955</v>
      </c>
      <c r="N34" s="761">
        <v>35.3</v>
      </c>
      <c r="O34" s="762">
        <v>53.523</v>
      </c>
      <c r="P34" s="762">
        <f>O34+N34</f>
        <v>88.82300000000001</v>
      </c>
      <c r="Q34" s="764">
        <f t="shared" si="16"/>
        <v>-0.9070511016290825</v>
      </c>
    </row>
    <row r="35" spans="1:17" ht="18" customHeight="1" thickBot="1">
      <c r="A35" s="781" t="s">
        <v>205</v>
      </c>
      <c r="B35" s="782">
        <v>32.922000000000004</v>
      </c>
      <c r="C35" s="783">
        <v>1.397</v>
      </c>
      <c r="D35" s="783">
        <f t="shared" si="17"/>
        <v>34.319</v>
      </c>
      <c r="E35" s="784">
        <f t="shared" si="1"/>
        <v>0.000799413541337232</v>
      </c>
      <c r="F35" s="782">
        <v>41.92100000000001</v>
      </c>
      <c r="G35" s="783">
        <v>0.609</v>
      </c>
      <c r="H35" s="783">
        <f t="shared" si="18"/>
        <v>42.53000000000001</v>
      </c>
      <c r="I35" s="785">
        <f t="shared" si="19"/>
        <v>-0.19306371972725145</v>
      </c>
      <c r="J35" s="782">
        <v>32.922000000000004</v>
      </c>
      <c r="K35" s="783">
        <v>1.397</v>
      </c>
      <c r="L35" s="783">
        <f t="shared" si="20"/>
        <v>34.319</v>
      </c>
      <c r="M35" s="784">
        <f t="shared" si="4"/>
        <v>0.000799413541337232</v>
      </c>
      <c r="N35" s="782">
        <v>41.92100000000001</v>
      </c>
      <c r="O35" s="783">
        <v>0.609</v>
      </c>
      <c r="P35" s="783">
        <f t="shared" si="21"/>
        <v>42.53000000000001</v>
      </c>
      <c r="Q35" s="785">
        <f t="shared" si="16"/>
        <v>-0.19306371972725145</v>
      </c>
    </row>
    <row r="36" ht="14.25">
      <c r="A36" s="214" t="s">
        <v>248</v>
      </c>
    </row>
    <row r="37" ht="14.25">
      <c r="A37" s="214"/>
    </row>
  </sheetData>
  <sheetProtection/>
  <mergeCells count="13"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</mergeCells>
  <conditionalFormatting sqref="Q36:Q65536 I36:I65536 Q3:Q6 I3:I6">
    <cfRule type="cellIs" priority="1" dxfId="0" operator="lessThan" stopIfTrue="1">
      <formula>0</formula>
    </cfRule>
  </conditionalFormatting>
  <conditionalFormatting sqref="Q7:Q35 I7:I35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="92" zoomScaleNormal="92" zoomScalePageLayoutView="0" workbookViewId="0" topLeftCell="A1">
      <selection activeCell="P1" sqref="P1:Q1"/>
    </sheetView>
  </sheetViews>
  <sheetFormatPr defaultColWidth="9.140625" defaultRowHeight="12.75"/>
  <cols>
    <col min="1" max="1" width="25.28125" style="786" customWidth="1"/>
    <col min="2" max="2" width="8.421875" style="786" bestFit="1" customWidth="1"/>
    <col min="3" max="3" width="9.28125" style="786" bestFit="1" customWidth="1"/>
    <col min="4" max="4" width="8.421875" style="786" customWidth="1"/>
    <col min="5" max="5" width="9.8515625" style="786" customWidth="1"/>
    <col min="6" max="6" width="8.421875" style="786" bestFit="1" customWidth="1"/>
    <col min="7" max="7" width="9.28125" style="786" bestFit="1" customWidth="1"/>
    <col min="8" max="8" width="8.421875" style="786" bestFit="1" customWidth="1"/>
    <col min="9" max="9" width="8.7109375" style="786" customWidth="1"/>
    <col min="10" max="10" width="10.00390625" style="786" customWidth="1"/>
    <col min="11" max="11" width="9.8515625" style="786" customWidth="1"/>
    <col min="12" max="12" width="9.00390625" style="786" customWidth="1"/>
    <col min="13" max="13" width="10.8515625" style="786" bestFit="1" customWidth="1"/>
    <col min="14" max="14" width="9.140625" style="786" customWidth="1"/>
    <col min="15" max="15" width="10.00390625" style="786" customWidth="1"/>
    <col min="16" max="16" width="9.28125" style="786" customWidth="1"/>
    <col min="17" max="17" width="9.7109375" style="786" customWidth="1"/>
    <col min="18" max="16384" width="9.140625" style="786" customWidth="1"/>
  </cols>
  <sheetData>
    <row r="1" spans="16:17" ht="18.75" thickBot="1">
      <c r="P1" s="787" t="s">
        <v>0</v>
      </c>
      <c r="Q1" s="788"/>
    </row>
    <row r="2" ht="3.75" customHeight="1" thickBot="1"/>
    <row r="3" spans="1:17" ht="24" customHeight="1" thickBot="1">
      <c r="A3" s="789" t="s">
        <v>249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1"/>
    </row>
    <row r="4" spans="1:17" ht="15.75" customHeight="1" thickBot="1">
      <c r="A4" s="792" t="s">
        <v>236</v>
      </c>
      <c r="B4" s="793" t="s">
        <v>39</v>
      </c>
      <c r="C4" s="794"/>
      <c r="D4" s="794"/>
      <c r="E4" s="794"/>
      <c r="F4" s="794"/>
      <c r="G4" s="794"/>
      <c r="H4" s="794"/>
      <c r="I4" s="795"/>
      <c r="J4" s="793" t="s">
        <v>40</v>
      </c>
      <c r="K4" s="794"/>
      <c r="L4" s="794"/>
      <c r="M4" s="794"/>
      <c r="N4" s="794"/>
      <c r="O4" s="794"/>
      <c r="P4" s="794"/>
      <c r="Q4" s="795"/>
    </row>
    <row r="5" spans="1:17" s="803" customFormat="1" ht="26.25" customHeight="1">
      <c r="A5" s="796"/>
      <c r="B5" s="797" t="s">
        <v>41</v>
      </c>
      <c r="C5" s="798"/>
      <c r="D5" s="798"/>
      <c r="E5" s="799" t="s">
        <v>42</v>
      </c>
      <c r="F5" s="797" t="s">
        <v>43</v>
      </c>
      <c r="G5" s="798"/>
      <c r="H5" s="798"/>
      <c r="I5" s="800" t="s">
        <v>44</v>
      </c>
      <c r="J5" s="801" t="s">
        <v>209</v>
      </c>
      <c r="K5" s="802"/>
      <c r="L5" s="802"/>
      <c r="M5" s="799" t="s">
        <v>42</v>
      </c>
      <c r="N5" s="801" t="s">
        <v>210</v>
      </c>
      <c r="O5" s="802"/>
      <c r="P5" s="802"/>
      <c r="Q5" s="799" t="s">
        <v>44</v>
      </c>
    </row>
    <row r="6" spans="1:17" s="809" customFormat="1" ht="14.25" thickBot="1">
      <c r="A6" s="804"/>
      <c r="B6" s="805" t="s">
        <v>14</v>
      </c>
      <c r="C6" s="806" t="s">
        <v>15</v>
      </c>
      <c r="D6" s="806" t="s">
        <v>13</v>
      </c>
      <c r="E6" s="807"/>
      <c r="F6" s="805" t="s">
        <v>14</v>
      </c>
      <c r="G6" s="806" t="s">
        <v>15</v>
      </c>
      <c r="H6" s="806" t="s">
        <v>13</v>
      </c>
      <c r="I6" s="808"/>
      <c r="J6" s="805" t="s">
        <v>14</v>
      </c>
      <c r="K6" s="806" t="s">
        <v>15</v>
      </c>
      <c r="L6" s="806" t="s">
        <v>13</v>
      </c>
      <c r="M6" s="807"/>
      <c r="N6" s="805" t="s">
        <v>14</v>
      </c>
      <c r="O6" s="806" t="s">
        <v>15</v>
      </c>
      <c r="P6" s="806" t="s">
        <v>13</v>
      </c>
      <c r="Q6" s="807"/>
    </row>
    <row r="7" spans="1:17" s="816" customFormat="1" ht="18" customHeight="1" thickBot="1">
      <c r="A7" s="810" t="s">
        <v>4</v>
      </c>
      <c r="B7" s="811">
        <f>B8+B21+B31+B38+B46+B52</f>
        <v>27923.932999999997</v>
      </c>
      <c r="C7" s="812">
        <f>C8+C21+C31+C38+C46+C52</f>
        <v>15006.333999999999</v>
      </c>
      <c r="D7" s="813">
        <f aca="true" t="shared" si="0" ref="D7:D12">C7+B7</f>
        <v>42930.26699999999</v>
      </c>
      <c r="E7" s="814">
        <f aca="true" t="shared" si="1" ref="E7:E52">D7/$D$7</f>
        <v>1</v>
      </c>
      <c r="F7" s="811">
        <f>F8+F21+F31+F38+F46+F52</f>
        <v>24869.753999999997</v>
      </c>
      <c r="G7" s="812">
        <f>G8+G21+G31+G38+G46+G52</f>
        <v>11481.022999999997</v>
      </c>
      <c r="H7" s="813">
        <f aca="true" t="shared" si="2" ref="H7:H12">G7+F7</f>
        <v>36350.776999999995</v>
      </c>
      <c r="I7" s="815">
        <f aca="true" t="shared" si="3" ref="I7:I12">IF(ISERROR(D7/H7-1),"         /0",(D7/H7-1))</f>
        <v>0.1809999824763031</v>
      </c>
      <c r="J7" s="811">
        <f>J8+J21+J31+J38+J46+J52</f>
        <v>27923.932999999997</v>
      </c>
      <c r="K7" s="812">
        <f>K8+K21+K31+K38+K46+K52</f>
        <v>15006.333999999999</v>
      </c>
      <c r="L7" s="813">
        <f aca="true" t="shared" si="4" ref="L7:L12">K7+J7</f>
        <v>42930.26699999999</v>
      </c>
      <c r="M7" s="814">
        <f aca="true" t="shared" si="5" ref="M7:M52">L7/$L$7</f>
        <v>1</v>
      </c>
      <c r="N7" s="811">
        <f>N8+N21+N31+N38+N46+N52</f>
        <v>24869.753999999997</v>
      </c>
      <c r="O7" s="812">
        <f>O8+O21+O31+O38+O46+O52</f>
        <v>11481.022999999997</v>
      </c>
      <c r="P7" s="813">
        <f aca="true" t="shared" si="6" ref="P7:P12">O7+N7</f>
        <v>36350.776999999995</v>
      </c>
      <c r="Q7" s="815">
        <f aca="true" t="shared" si="7" ref="Q7:Q12">IF(ISERROR(L7/P7-1),"         /0",(L7/P7-1))</f>
        <v>0.1809999824763031</v>
      </c>
    </row>
    <row r="8" spans="1:17" s="822" customFormat="1" ht="18" customHeight="1">
      <c r="A8" s="817" t="s">
        <v>211</v>
      </c>
      <c r="B8" s="818">
        <f>SUM(B9:B20)</f>
        <v>20171.15</v>
      </c>
      <c r="C8" s="819">
        <f>SUM(C9:C20)</f>
        <v>7387.235999999999</v>
      </c>
      <c r="D8" s="819">
        <f t="shared" si="0"/>
        <v>27558.386</v>
      </c>
      <c r="E8" s="820">
        <f t="shared" si="1"/>
        <v>0.6419337200954284</v>
      </c>
      <c r="F8" s="818">
        <f>SUM(F9:F20)</f>
        <v>17211.426</v>
      </c>
      <c r="G8" s="819">
        <f>SUM(G9:G20)</f>
        <v>5801.683999999999</v>
      </c>
      <c r="H8" s="819">
        <f t="shared" si="2"/>
        <v>23013.11</v>
      </c>
      <c r="I8" s="821">
        <f t="shared" si="3"/>
        <v>0.19750811602603902</v>
      </c>
      <c r="J8" s="818">
        <f>SUM(J9:J20)</f>
        <v>20171.15</v>
      </c>
      <c r="K8" s="819">
        <f>SUM(K9:K20)</f>
        <v>7387.235999999999</v>
      </c>
      <c r="L8" s="819">
        <f t="shared" si="4"/>
        <v>27558.386</v>
      </c>
      <c r="M8" s="820">
        <f t="shared" si="5"/>
        <v>0.6419337200954284</v>
      </c>
      <c r="N8" s="818">
        <f>SUM(N9:N20)</f>
        <v>17211.426</v>
      </c>
      <c r="O8" s="819">
        <f>SUM(O9:O20)</f>
        <v>5801.683999999999</v>
      </c>
      <c r="P8" s="819">
        <f t="shared" si="6"/>
        <v>23013.11</v>
      </c>
      <c r="Q8" s="821">
        <f t="shared" si="7"/>
        <v>0.19750811602603902</v>
      </c>
    </row>
    <row r="9" spans="1:17" ht="18" customHeight="1">
      <c r="A9" s="823" t="s">
        <v>60</v>
      </c>
      <c r="B9" s="824">
        <v>5181.264</v>
      </c>
      <c r="C9" s="825">
        <v>3242.6410000000005</v>
      </c>
      <c r="D9" s="825">
        <f t="shared" si="0"/>
        <v>8423.905</v>
      </c>
      <c r="E9" s="826">
        <f t="shared" si="1"/>
        <v>0.1962229817951051</v>
      </c>
      <c r="F9" s="824">
        <v>4629.3279999999995</v>
      </c>
      <c r="G9" s="825">
        <v>2084.902</v>
      </c>
      <c r="H9" s="825">
        <f t="shared" si="2"/>
        <v>6714.23</v>
      </c>
      <c r="I9" s="827">
        <f t="shared" si="3"/>
        <v>0.25463455973358085</v>
      </c>
      <c r="J9" s="824">
        <v>5181.264</v>
      </c>
      <c r="K9" s="825">
        <v>3242.6410000000005</v>
      </c>
      <c r="L9" s="825">
        <f t="shared" si="4"/>
        <v>8423.905</v>
      </c>
      <c r="M9" s="826">
        <f t="shared" si="5"/>
        <v>0.1962229817951051</v>
      </c>
      <c r="N9" s="825">
        <v>4629.3279999999995</v>
      </c>
      <c r="O9" s="825">
        <v>2084.902</v>
      </c>
      <c r="P9" s="825">
        <f t="shared" si="6"/>
        <v>6714.23</v>
      </c>
      <c r="Q9" s="827">
        <f t="shared" si="7"/>
        <v>0.25463455973358085</v>
      </c>
    </row>
    <row r="10" spans="1:17" ht="18" customHeight="1">
      <c r="A10" s="823" t="s">
        <v>94</v>
      </c>
      <c r="B10" s="824">
        <v>5263.005</v>
      </c>
      <c r="C10" s="825">
        <v>1144.011</v>
      </c>
      <c r="D10" s="825">
        <f t="shared" si="0"/>
        <v>6407.016</v>
      </c>
      <c r="E10" s="826">
        <f t="shared" si="1"/>
        <v>0.14924239814301646</v>
      </c>
      <c r="F10" s="824">
        <v>5230.407</v>
      </c>
      <c r="G10" s="825">
        <v>1012.879</v>
      </c>
      <c r="H10" s="825">
        <f t="shared" si="2"/>
        <v>6243.286</v>
      </c>
      <c r="I10" s="827">
        <f t="shared" si="3"/>
        <v>0.026224971913828554</v>
      </c>
      <c r="J10" s="824">
        <v>5263.005</v>
      </c>
      <c r="K10" s="825">
        <v>1144.011</v>
      </c>
      <c r="L10" s="825">
        <f t="shared" si="4"/>
        <v>6407.016</v>
      </c>
      <c r="M10" s="826">
        <f t="shared" si="5"/>
        <v>0.14924239814301646</v>
      </c>
      <c r="N10" s="825">
        <v>5230.407</v>
      </c>
      <c r="O10" s="825">
        <v>1012.879</v>
      </c>
      <c r="P10" s="825">
        <f t="shared" si="6"/>
        <v>6243.286</v>
      </c>
      <c r="Q10" s="827">
        <f t="shared" si="7"/>
        <v>0.026224971913828554</v>
      </c>
    </row>
    <row r="11" spans="1:17" ht="18" customHeight="1">
      <c r="A11" s="823" t="s">
        <v>95</v>
      </c>
      <c r="B11" s="824">
        <v>3666.704</v>
      </c>
      <c r="C11" s="825">
        <v>1063.512</v>
      </c>
      <c r="D11" s="825">
        <f t="shared" si="0"/>
        <v>4730.216</v>
      </c>
      <c r="E11" s="826">
        <f t="shared" si="1"/>
        <v>0.11018370791870456</v>
      </c>
      <c r="F11" s="824">
        <v>4235.206</v>
      </c>
      <c r="G11" s="825">
        <v>1537.2179999999998</v>
      </c>
      <c r="H11" s="825">
        <f t="shared" si="2"/>
        <v>5772.424</v>
      </c>
      <c r="I11" s="827">
        <f t="shared" si="3"/>
        <v>-0.18054945374768028</v>
      </c>
      <c r="J11" s="824">
        <v>3666.704</v>
      </c>
      <c r="K11" s="825">
        <v>1063.512</v>
      </c>
      <c r="L11" s="825">
        <f t="shared" si="4"/>
        <v>4730.216</v>
      </c>
      <c r="M11" s="826">
        <f t="shared" si="5"/>
        <v>0.11018370791870456</v>
      </c>
      <c r="N11" s="825">
        <v>4235.206</v>
      </c>
      <c r="O11" s="825">
        <v>1537.2179999999998</v>
      </c>
      <c r="P11" s="825">
        <f t="shared" si="6"/>
        <v>5772.424</v>
      </c>
      <c r="Q11" s="827">
        <f t="shared" si="7"/>
        <v>-0.18054945374768028</v>
      </c>
    </row>
    <row r="12" spans="1:17" ht="18" customHeight="1">
      <c r="A12" s="823" t="s">
        <v>93</v>
      </c>
      <c r="B12" s="824">
        <v>3157.6180000000004</v>
      </c>
      <c r="C12" s="825">
        <v>819.072</v>
      </c>
      <c r="D12" s="825">
        <f t="shared" si="0"/>
        <v>3976.6900000000005</v>
      </c>
      <c r="E12" s="826">
        <f t="shared" si="1"/>
        <v>0.09263138288890682</v>
      </c>
      <c r="F12" s="824"/>
      <c r="G12" s="825"/>
      <c r="H12" s="825">
        <f t="shared" si="2"/>
        <v>0</v>
      </c>
      <c r="I12" s="827" t="str">
        <f t="shared" si="3"/>
        <v>         /0</v>
      </c>
      <c r="J12" s="824">
        <v>3157.6180000000004</v>
      </c>
      <c r="K12" s="825">
        <v>819.072</v>
      </c>
      <c r="L12" s="825">
        <f t="shared" si="4"/>
        <v>3976.6900000000005</v>
      </c>
      <c r="M12" s="826">
        <f t="shared" si="5"/>
        <v>0.09263138288890682</v>
      </c>
      <c r="N12" s="825"/>
      <c r="O12" s="825"/>
      <c r="P12" s="825">
        <f t="shared" si="6"/>
        <v>0</v>
      </c>
      <c r="Q12" s="827" t="str">
        <f t="shared" si="7"/>
        <v>         /0</v>
      </c>
    </row>
    <row r="13" spans="1:17" ht="18" customHeight="1">
      <c r="A13" s="823" t="s">
        <v>97</v>
      </c>
      <c r="B13" s="824">
        <v>901.629</v>
      </c>
      <c r="C13" s="825">
        <v>210.959</v>
      </c>
      <c r="D13" s="825">
        <f aca="true" t="shared" si="8" ref="D13:D20">C13+B13</f>
        <v>1112.588</v>
      </c>
      <c r="E13" s="826">
        <f t="shared" si="1"/>
        <v>0.02591616772381127</v>
      </c>
      <c r="F13" s="824">
        <v>719.027</v>
      </c>
      <c r="G13" s="825">
        <v>135.672</v>
      </c>
      <c r="H13" s="825">
        <f aca="true" t="shared" si="9" ref="H13:H20">G13+F13</f>
        <v>854.6990000000001</v>
      </c>
      <c r="I13" s="827">
        <f aca="true" t="shared" si="10" ref="I13:I20">IF(ISERROR(D13/H13-1),"         /0",(D13/H13-1))</f>
        <v>0.30173078475580284</v>
      </c>
      <c r="J13" s="824">
        <v>901.629</v>
      </c>
      <c r="K13" s="825">
        <v>210.959</v>
      </c>
      <c r="L13" s="825">
        <f aca="true" t="shared" si="11" ref="L13:L20">K13+J13</f>
        <v>1112.588</v>
      </c>
      <c r="M13" s="826">
        <f t="shared" si="5"/>
        <v>0.02591616772381127</v>
      </c>
      <c r="N13" s="825">
        <v>719.027</v>
      </c>
      <c r="O13" s="825">
        <v>135.672</v>
      </c>
      <c r="P13" s="825">
        <f aca="true" t="shared" si="12" ref="P13:P20">O13+N13</f>
        <v>854.6990000000001</v>
      </c>
      <c r="Q13" s="827">
        <f aca="true" t="shared" si="13" ref="Q13:Q20">IF(ISERROR(L13/P13-1),"         /0",(L13/P13-1))</f>
        <v>0.30173078475580284</v>
      </c>
    </row>
    <row r="14" spans="1:17" ht="18" customHeight="1">
      <c r="A14" s="823" t="s">
        <v>47</v>
      </c>
      <c r="B14" s="824">
        <v>613.213</v>
      </c>
      <c r="C14" s="825">
        <v>232.7</v>
      </c>
      <c r="D14" s="825">
        <f t="shared" si="8"/>
        <v>845.913</v>
      </c>
      <c r="E14" s="826">
        <f t="shared" si="1"/>
        <v>0.019704349847160282</v>
      </c>
      <c r="F14" s="824">
        <v>693.918</v>
      </c>
      <c r="G14" s="825">
        <v>200.813</v>
      </c>
      <c r="H14" s="825">
        <f t="shared" si="9"/>
        <v>894.731</v>
      </c>
      <c r="I14" s="827">
        <f t="shared" si="10"/>
        <v>-0.05456165037312888</v>
      </c>
      <c r="J14" s="824">
        <v>613.213</v>
      </c>
      <c r="K14" s="825">
        <v>232.7</v>
      </c>
      <c r="L14" s="825">
        <f t="shared" si="11"/>
        <v>845.913</v>
      </c>
      <c r="M14" s="826">
        <f t="shared" si="5"/>
        <v>0.019704349847160282</v>
      </c>
      <c r="N14" s="825">
        <v>693.918</v>
      </c>
      <c r="O14" s="825">
        <v>200.813</v>
      </c>
      <c r="P14" s="825">
        <f t="shared" si="12"/>
        <v>894.731</v>
      </c>
      <c r="Q14" s="827">
        <f t="shared" si="13"/>
        <v>-0.05456165037312888</v>
      </c>
    </row>
    <row r="15" spans="1:17" ht="18" customHeight="1">
      <c r="A15" s="823" t="s">
        <v>70</v>
      </c>
      <c r="B15" s="824">
        <v>261.27599999999995</v>
      </c>
      <c r="C15" s="825">
        <v>174.87400000000002</v>
      </c>
      <c r="D15" s="825">
        <f t="shared" si="8"/>
        <v>436.15</v>
      </c>
      <c r="E15" s="826">
        <f t="shared" si="1"/>
        <v>0.010159498891539623</v>
      </c>
      <c r="F15" s="824">
        <v>92.385</v>
      </c>
      <c r="G15" s="825">
        <v>71.12899999999999</v>
      </c>
      <c r="H15" s="825">
        <f t="shared" si="9"/>
        <v>163.514</v>
      </c>
      <c r="I15" s="827">
        <f t="shared" si="10"/>
        <v>1.667355700429321</v>
      </c>
      <c r="J15" s="824">
        <v>261.27599999999995</v>
      </c>
      <c r="K15" s="825">
        <v>174.87400000000002</v>
      </c>
      <c r="L15" s="825">
        <f t="shared" si="11"/>
        <v>436.15</v>
      </c>
      <c r="M15" s="826">
        <f t="shared" si="5"/>
        <v>0.010159498891539623</v>
      </c>
      <c r="N15" s="825">
        <v>92.385</v>
      </c>
      <c r="O15" s="825">
        <v>71.12899999999999</v>
      </c>
      <c r="P15" s="825">
        <f t="shared" si="12"/>
        <v>163.514</v>
      </c>
      <c r="Q15" s="827">
        <f t="shared" si="13"/>
        <v>1.667355700429321</v>
      </c>
    </row>
    <row r="16" spans="1:17" ht="18" customHeight="1">
      <c r="A16" s="823" t="s">
        <v>100</v>
      </c>
      <c r="B16" s="824">
        <v>264.994</v>
      </c>
      <c r="C16" s="825">
        <v>131.001</v>
      </c>
      <c r="D16" s="825">
        <f t="shared" si="8"/>
        <v>395.995</v>
      </c>
      <c r="E16" s="826">
        <f t="shared" si="1"/>
        <v>0.009224144820715884</v>
      </c>
      <c r="F16" s="824">
        <v>185.329</v>
      </c>
      <c r="G16" s="825">
        <v>122.211</v>
      </c>
      <c r="H16" s="825">
        <f t="shared" si="9"/>
        <v>307.54</v>
      </c>
      <c r="I16" s="827">
        <f t="shared" si="10"/>
        <v>0.28762112245561555</v>
      </c>
      <c r="J16" s="824">
        <v>264.994</v>
      </c>
      <c r="K16" s="825">
        <v>131.001</v>
      </c>
      <c r="L16" s="825">
        <f t="shared" si="11"/>
        <v>395.995</v>
      </c>
      <c r="M16" s="826">
        <f t="shared" si="5"/>
        <v>0.009224144820715884</v>
      </c>
      <c r="N16" s="825">
        <v>185.329</v>
      </c>
      <c r="O16" s="825">
        <v>122.211</v>
      </c>
      <c r="P16" s="825">
        <f t="shared" si="12"/>
        <v>307.54</v>
      </c>
      <c r="Q16" s="827">
        <f t="shared" si="13"/>
        <v>0.28762112245561555</v>
      </c>
    </row>
    <row r="17" spans="1:17" ht="18" customHeight="1">
      <c r="A17" s="823" t="s">
        <v>98</v>
      </c>
      <c r="B17" s="824">
        <v>305.924</v>
      </c>
      <c r="C17" s="825">
        <v>0</v>
      </c>
      <c r="D17" s="825">
        <f t="shared" si="8"/>
        <v>305.924</v>
      </c>
      <c r="E17" s="826">
        <f t="shared" si="1"/>
        <v>0.007126067955738548</v>
      </c>
      <c r="F17" s="824"/>
      <c r="G17" s="825"/>
      <c r="H17" s="825">
        <f t="shared" si="9"/>
        <v>0</v>
      </c>
      <c r="I17" s="827" t="str">
        <f t="shared" si="10"/>
        <v>         /0</v>
      </c>
      <c r="J17" s="824">
        <v>305.924</v>
      </c>
      <c r="K17" s="825">
        <v>0</v>
      </c>
      <c r="L17" s="825">
        <f t="shared" si="11"/>
        <v>305.924</v>
      </c>
      <c r="M17" s="826">
        <f t="shared" si="5"/>
        <v>0.007126067955738548</v>
      </c>
      <c r="N17" s="825"/>
      <c r="O17" s="825"/>
      <c r="P17" s="825">
        <f t="shared" si="12"/>
        <v>0</v>
      </c>
      <c r="Q17" s="827" t="str">
        <f t="shared" si="13"/>
        <v>         /0</v>
      </c>
    </row>
    <row r="18" spans="1:17" ht="18" customHeight="1">
      <c r="A18" s="823" t="s">
        <v>101</v>
      </c>
      <c r="B18" s="824">
        <v>304.495</v>
      </c>
      <c r="C18" s="825">
        <v>0.056</v>
      </c>
      <c r="D18" s="825">
        <f t="shared" si="8"/>
        <v>304.551</v>
      </c>
      <c r="E18" s="826">
        <f t="shared" si="1"/>
        <v>0.007094085857886699</v>
      </c>
      <c r="F18" s="824">
        <v>740.238</v>
      </c>
      <c r="G18" s="825"/>
      <c r="H18" s="825">
        <f t="shared" si="9"/>
        <v>740.238</v>
      </c>
      <c r="I18" s="827">
        <f t="shared" si="10"/>
        <v>-0.5885769171536722</v>
      </c>
      <c r="J18" s="824">
        <v>304.495</v>
      </c>
      <c r="K18" s="825">
        <v>0.056</v>
      </c>
      <c r="L18" s="825">
        <f t="shared" si="11"/>
        <v>304.551</v>
      </c>
      <c r="M18" s="826">
        <f t="shared" si="5"/>
        <v>0.007094085857886699</v>
      </c>
      <c r="N18" s="825">
        <v>740.238</v>
      </c>
      <c r="O18" s="825"/>
      <c r="P18" s="825">
        <f t="shared" si="12"/>
        <v>740.238</v>
      </c>
      <c r="Q18" s="827">
        <f t="shared" si="13"/>
        <v>-0.5885769171536722</v>
      </c>
    </row>
    <row r="19" spans="1:17" ht="18" customHeight="1">
      <c r="A19" s="823" t="s">
        <v>96</v>
      </c>
      <c r="B19" s="824">
        <v>51.217</v>
      </c>
      <c r="C19" s="825">
        <v>208.955</v>
      </c>
      <c r="D19" s="825">
        <f t="shared" si="8"/>
        <v>260.172</v>
      </c>
      <c r="E19" s="826">
        <f t="shared" si="1"/>
        <v>0.006060339666650572</v>
      </c>
      <c r="F19" s="824">
        <v>68.033</v>
      </c>
      <c r="G19" s="825">
        <v>382.567</v>
      </c>
      <c r="H19" s="825">
        <f t="shared" si="9"/>
        <v>450.6</v>
      </c>
      <c r="I19" s="827">
        <f t="shared" si="10"/>
        <v>-0.42260985352862845</v>
      </c>
      <c r="J19" s="824">
        <v>51.217</v>
      </c>
      <c r="K19" s="825">
        <v>208.955</v>
      </c>
      <c r="L19" s="825">
        <f t="shared" si="11"/>
        <v>260.172</v>
      </c>
      <c r="M19" s="826">
        <f t="shared" si="5"/>
        <v>0.006060339666650572</v>
      </c>
      <c r="N19" s="825">
        <v>68.033</v>
      </c>
      <c r="O19" s="825">
        <v>382.567</v>
      </c>
      <c r="P19" s="825">
        <f t="shared" si="12"/>
        <v>450.6</v>
      </c>
      <c r="Q19" s="827">
        <f t="shared" si="13"/>
        <v>-0.42260985352862845</v>
      </c>
    </row>
    <row r="20" spans="1:17" ht="18" customHeight="1" thickBot="1">
      <c r="A20" s="823" t="s">
        <v>102</v>
      </c>
      <c r="B20" s="824">
        <v>199.811</v>
      </c>
      <c r="C20" s="825">
        <v>159.455</v>
      </c>
      <c r="D20" s="825">
        <f t="shared" si="8"/>
        <v>359.266</v>
      </c>
      <c r="E20" s="826">
        <f t="shared" si="1"/>
        <v>0.008368594586192536</v>
      </c>
      <c r="F20" s="824">
        <v>617.555</v>
      </c>
      <c r="G20" s="825">
        <v>254.293</v>
      </c>
      <c r="H20" s="825">
        <f t="shared" si="9"/>
        <v>871.848</v>
      </c>
      <c r="I20" s="827">
        <f t="shared" si="10"/>
        <v>-0.5879258769877318</v>
      </c>
      <c r="J20" s="824">
        <v>199.811</v>
      </c>
      <c r="K20" s="825">
        <v>159.455</v>
      </c>
      <c r="L20" s="825">
        <f t="shared" si="11"/>
        <v>359.266</v>
      </c>
      <c r="M20" s="826">
        <f t="shared" si="5"/>
        <v>0.008368594586192536</v>
      </c>
      <c r="N20" s="825">
        <v>617.555</v>
      </c>
      <c r="O20" s="825">
        <v>254.293</v>
      </c>
      <c r="P20" s="825">
        <f t="shared" si="12"/>
        <v>871.848</v>
      </c>
      <c r="Q20" s="827">
        <f t="shared" si="13"/>
        <v>-0.5879258769877318</v>
      </c>
    </row>
    <row r="21" spans="1:17" s="822" customFormat="1" ht="18" customHeight="1">
      <c r="A21" s="817" t="s">
        <v>172</v>
      </c>
      <c r="B21" s="818">
        <f>SUM(B22:B30)</f>
        <v>1717.0280000000002</v>
      </c>
      <c r="C21" s="819">
        <f>SUM(C22:C30)</f>
        <v>4589.143999999999</v>
      </c>
      <c r="D21" s="819">
        <f aca="true" t="shared" si="14" ref="D21:D39">C21+B21</f>
        <v>6306.172</v>
      </c>
      <c r="E21" s="820">
        <f t="shared" si="1"/>
        <v>0.14689337944252712</v>
      </c>
      <c r="F21" s="818">
        <f>SUM(F22:F30)</f>
        <v>2491.755</v>
      </c>
      <c r="G21" s="819">
        <f>SUM(G22:G30)</f>
        <v>3351.337</v>
      </c>
      <c r="H21" s="819">
        <f aca="true" t="shared" si="15" ref="H21:H30">G21+F21</f>
        <v>5843.092000000001</v>
      </c>
      <c r="I21" s="821">
        <f aca="true" t="shared" si="16" ref="I21:I39">IF(ISERROR(D21/H21-1),"         /0",(D21/H21-1))</f>
        <v>0.07925256011714321</v>
      </c>
      <c r="J21" s="818">
        <f>SUM(J22:J30)</f>
        <v>1717.0280000000002</v>
      </c>
      <c r="K21" s="819">
        <f>SUM(K22:K30)</f>
        <v>4589.143999999999</v>
      </c>
      <c r="L21" s="819">
        <f aca="true" t="shared" si="17" ref="L21:L30">K21+J21</f>
        <v>6306.172</v>
      </c>
      <c r="M21" s="820">
        <f t="shared" si="5"/>
        <v>0.14689337944252712</v>
      </c>
      <c r="N21" s="818">
        <f>SUM(N22:N30)</f>
        <v>2491.755</v>
      </c>
      <c r="O21" s="819">
        <f>SUM(O22:O30)</f>
        <v>3351.337</v>
      </c>
      <c r="P21" s="819">
        <f aca="true" t="shared" si="18" ref="P21:P30">O21+N21</f>
        <v>5843.092000000001</v>
      </c>
      <c r="Q21" s="821">
        <f aca="true" t="shared" si="19" ref="Q21:Q39">IF(ISERROR(L21/P21-1),"         /0",(L21/P21-1))</f>
        <v>0.07925256011714321</v>
      </c>
    </row>
    <row r="22" spans="1:17" ht="18" customHeight="1">
      <c r="A22" s="828" t="s">
        <v>47</v>
      </c>
      <c r="B22" s="829">
        <v>976.349</v>
      </c>
      <c r="C22" s="830">
        <v>982.0830000000001</v>
      </c>
      <c r="D22" s="830">
        <f t="shared" si="14"/>
        <v>1958.4320000000002</v>
      </c>
      <c r="E22" s="831">
        <f t="shared" si="1"/>
        <v>0.04561891031332278</v>
      </c>
      <c r="F22" s="829">
        <v>745.612</v>
      </c>
      <c r="G22" s="830">
        <v>997.86</v>
      </c>
      <c r="H22" s="830">
        <f t="shared" si="15"/>
        <v>1743.472</v>
      </c>
      <c r="I22" s="832">
        <f t="shared" si="16"/>
        <v>0.1232942083383044</v>
      </c>
      <c r="J22" s="829">
        <v>976.349</v>
      </c>
      <c r="K22" s="830">
        <v>982.0830000000001</v>
      </c>
      <c r="L22" s="830">
        <f t="shared" si="17"/>
        <v>1958.4320000000002</v>
      </c>
      <c r="M22" s="831">
        <f t="shared" si="5"/>
        <v>0.04561891031332278</v>
      </c>
      <c r="N22" s="830">
        <v>745.612</v>
      </c>
      <c r="O22" s="830">
        <v>997.86</v>
      </c>
      <c r="P22" s="830">
        <f t="shared" si="18"/>
        <v>1743.472</v>
      </c>
      <c r="Q22" s="832">
        <f t="shared" si="19"/>
        <v>0.1232942083383044</v>
      </c>
    </row>
    <row r="23" spans="1:17" ht="18" customHeight="1">
      <c r="A23" s="828" t="s">
        <v>93</v>
      </c>
      <c r="B23" s="829"/>
      <c r="C23" s="830">
        <v>1719.382</v>
      </c>
      <c r="D23" s="830">
        <f>C23+B23</f>
        <v>1719.382</v>
      </c>
      <c r="E23" s="831">
        <f t="shared" si="1"/>
        <v>0.04005057783591237</v>
      </c>
      <c r="F23" s="829"/>
      <c r="G23" s="830"/>
      <c r="H23" s="830">
        <f>G23+F23</f>
        <v>0</v>
      </c>
      <c r="I23" s="832" t="str">
        <f>IF(ISERROR(D23/H23-1),"         /0",(D23/H23-1))</f>
        <v>         /0</v>
      </c>
      <c r="J23" s="829"/>
      <c r="K23" s="830">
        <v>1719.382</v>
      </c>
      <c r="L23" s="830">
        <f>K23+J23</f>
        <v>1719.382</v>
      </c>
      <c r="M23" s="831">
        <f t="shared" si="5"/>
        <v>0.04005057783591237</v>
      </c>
      <c r="N23" s="830"/>
      <c r="O23" s="830"/>
      <c r="P23" s="830">
        <f>O23+N23</f>
        <v>0</v>
      </c>
      <c r="Q23" s="832" t="str">
        <f>IF(ISERROR(L23/P23-1),"         /0",(L23/P23-1))</f>
        <v>         /0</v>
      </c>
    </row>
    <row r="24" spans="1:17" ht="18" customHeight="1">
      <c r="A24" s="828" t="s">
        <v>60</v>
      </c>
      <c r="B24" s="829">
        <v>373.069</v>
      </c>
      <c r="C24" s="830">
        <v>945.617</v>
      </c>
      <c r="D24" s="830">
        <f t="shared" si="14"/>
        <v>1318.686</v>
      </c>
      <c r="E24" s="831">
        <f t="shared" si="1"/>
        <v>0.0307169298527773</v>
      </c>
      <c r="F24" s="829">
        <v>412.674</v>
      </c>
      <c r="G24" s="830">
        <v>929.621</v>
      </c>
      <c r="H24" s="830">
        <f t="shared" si="15"/>
        <v>1342.295</v>
      </c>
      <c r="I24" s="832">
        <f t="shared" si="16"/>
        <v>-0.017588533072089296</v>
      </c>
      <c r="J24" s="829">
        <v>373.069</v>
      </c>
      <c r="K24" s="830">
        <v>945.617</v>
      </c>
      <c r="L24" s="830">
        <f t="shared" si="17"/>
        <v>1318.686</v>
      </c>
      <c r="M24" s="831">
        <f t="shared" si="5"/>
        <v>0.0307169298527773</v>
      </c>
      <c r="N24" s="830">
        <v>412.674</v>
      </c>
      <c r="O24" s="830">
        <v>929.621</v>
      </c>
      <c r="P24" s="830">
        <f t="shared" si="18"/>
        <v>1342.295</v>
      </c>
      <c r="Q24" s="832">
        <f t="shared" si="19"/>
        <v>-0.017588533072089296</v>
      </c>
    </row>
    <row r="25" spans="1:17" ht="18" customHeight="1">
      <c r="A25" s="828" t="s">
        <v>57</v>
      </c>
      <c r="B25" s="829">
        <v>175.358</v>
      </c>
      <c r="C25" s="830">
        <v>310.241</v>
      </c>
      <c r="D25" s="830">
        <f t="shared" si="14"/>
        <v>485.599</v>
      </c>
      <c r="E25" s="831">
        <f t="shared" si="1"/>
        <v>0.011311343579577552</v>
      </c>
      <c r="F25" s="829">
        <v>774.999</v>
      </c>
      <c r="G25" s="830">
        <v>502.626</v>
      </c>
      <c r="H25" s="830">
        <f t="shared" si="15"/>
        <v>1277.625</v>
      </c>
      <c r="I25" s="832">
        <f t="shared" si="16"/>
        <v>-0.6199205557186185</v>
      </c>
      <c r="J25" s="829">
        <v>175.358</v>
      </c>
      <c r="K25" s="830">
        <v>310.241</v>
      </c>
      <c r="L25" s="830">
        <f t="shared" si="17"/>
        <v>485.599</v>
      </c>
      <c r="M25" s="831">
        <f t="shared" si="5"/>
        <v>0.011311343579577552</v>
      </c>
      <c r="N25" s="830">
        <v>774.999</v>
      </c>
      <c r="O25" s="830">
        <v>502.626</v>
      </c>
      <c r="P25" s="830">
        <f t="shared" si="18"/>
        <v>1277.625</v>
      </c>
      <c r="Q25" s="832">
        <f t="shared" si="19"/>
        <v>-0.6199205557186185</v>
      </c>
    </row>
    <row r="26" spans="1:17" ht="18" customHeight="1">
      <c r="A26" s="828" t="s">
        <v>96</v>
      </c>
      <c r="B26" s="829">
        <v>0</v>
      </c>
      <c r="C26" s="830">
        <v>209.547</v>
      </c>
      <c r="D26" s="830">
        <f t="shared" si="14"/>
        <v>209.547</v>
      </c>
      <c r="E26" s="831">
        <f t="shared" si="1"/>
        <v>0.004881101717816011</v>
      </c>
      <c r="F26" s="829"/>
      <c r="G26" s="830">
        <v>214.928</v>
      </c>
      <c r="H26" s="830">
        <f t="shared" si="15"/>
        <v>214.928</v>
      </c>
      <c r="I26" s="832">
        <f t="shared" si="16"/>
        <v>-0.025036291223107243</v>
      </c>
      <c r="J26" s="829">
        <v>0</v>
      </c>
      <c r="K26" s="830">
        <v>209.547</v>
      </c>
      <c r="L26" s="830">
        <f t="shared" si="17"/>
        <v>209.547</v>
      </c>
      <c r="M26" s="831">
        <f t="shared" si="5"/>
        <v>0.004881101717816011</v>
      </c>
      <c r="N26" s="830"/>
      <c r="O26" s="830">
        <v>214.928</v>
      </c>
      <c r="P26" s="830">
        <f t="shared" si="18"/>
        <v>214.928</v>
      </c>
      <c r="Q26" s="832">
        <f t="shared" si="19"/>
        <v>-0.025036291223107243</v>
      </c>
    </row>
    <row r="27" spans="1:17" ht="18" customHeight="1">
      <c r="A27" s="828" t="s">
        <v>80</v>
      </c>
      <c r="B27" s="829">
        <v>39.574</v>
      </c>
      <c r="C27" s="830">
        <v>103.465</v>
      </c>
      <c r="D27" s="830">
        <f>C27+B27</f>
        <v>143.039</v>
      </c>
      <c r="E27" s="831">
        <f t="shared" si="1"/>
        <v>0.0033318916931031435</v>
      </c>
      <c r="F27" s="829">
        <v>28.281</v>
      </c>
      <c r="G27" s="830">
        <v>60.594</v>
      </c>
      <c r="H27" s="830">
        <f>G27+F27</f>
        <v>88.875</v>
      </c>
      <c r="I27" s="832">
        <f>IF(ISERROR(D27/H27-1),"         /0",(D27/H27-1))</f>
        <v>0.6094402250351616</v>
      </c>
      <c r="J27" s="829">
        <v>39.574</v>
      </c>
      <c r="K27" s="830">
        <v>103.465</v>
      </c>
      <c r="L27" s="830">
        <f>K27+J27</f>
        <v>143.039</v>
      </c>
      <c r="M27" s="831">
        <f t="shared" si="5"/>
        <v>0.0033318916931031435</v>
      </c>
      <c r="N27" s="830">
        <v>28.281</v>
      </c>
      <c r="O27" s="830">
        <v>60.594</v>
      </c>
      <c r="P27" s="830">
        <f>O27+N27</f>
        <v>88.875</v>
      </c>
      <c r="Q27" s="832">
        <f>IF(ISERROR(L27/P27-1),"         /0",(L27/P27-1))</f>
        <v>0.6094402250351616</v>
      </c>
    </row>
    <row r="28" spans="1:17" ht="18" customHeight="1">
      <c r="A28" s="828" t="s">
        <v>97</v>
      </c>
      <c r="B28" s="829"/>
      <c r="C28" s="830">
        <v>130.87</v>
      </c>
      <c r="D28" s="830">
        <f t="shared" si="14"/>
        <v>130.87</v>
      </c>
      <c r="E28" s="831">
        <f t="shared" si="1"/>
        <v>0.0030484320071897065</v>
      </c>
      <c r="F28" s="829"/>
      <c r="G28" s="830">
        <v>212.641</v>
      </c>
      <c r="H28" s="830">
        <f t="shared" si="15"/>
        <v>212.641</v>
      </c>
      <c r="I28" s="832">
        <f t="shared" si="16"/>
        <v>-0.38454954594833546</v>
      </c>
      <c r="J28" s="829"/>
      <c r="K28" s="830">
        <v>130.87</v>
      </c>
      <c r="L28" s="830">
        <f t="shared" si="17"/>
        <v>130.87</v>
      </c>
      <c r="M28" s="831">
        <f t="shared" si="5"/>
        <v>0.0030484320071897065</v>
      </c>
      <c r="N28" s="830"/>
      <c r="O28" s="830">
        <v>212.641</v>
      </c>
      <c r="P28" s="830">
        <f t="shared" si="18"/>
        <v>212.641</v>
      </c>
      <c r="Q28" s="832">
        <f t="shared" si="19"/>
        <v>-0.38454954594833546</v>
      </c>
    </row>
    <row r="29" spans="1:17" ht="18" customHeight="1">
      <c r="A29" s="828" t="s">
        <v>77</v>
      </c>
      <c r="B29" s="829">
        <v>79.28300000000002</v>
      </c>
      <c r="C29" s="830">
        <v>27.887</v>
      </c>
      <c r="D29" s="830">
        <f>C29+B29</f>
        <v>107.17000000000002</v>
      </c>
      <c r="E29" s="831">
        <f t="shared" si="1"/>
        <v>0.002496373945216787</v>
      </c>
      <c r="F29" s="829">
        <v>34.068000000000005</v>
      </c>
      <c r="G29" s="830">
        <v>21.551</v>
      </c>
      <c r="H29" s="830">
        <f>G29+F29</f>
        <v>55.619</v>
      </c>
      <c r="I29" s="832">
        <f t="shared" si="16"/>
        <v>0.9268595264208277</v>
      </c>
      <c r="J29" s="829">
        <v>79.28300000000002</v>
      </c>
      <c r="K29" s="830">
        <v>27.887</v>
      </c>
      <c r="L29" s="830">
        <f>K29+J29</f>
        <v>107.17000000000002</v>
      </c>
      <c r="M29" s="831">
        <f t="shared" si="5"/>
        <v>0.002496373945216787</v>
      </c>
      <c r="N29" s="830">
        <v>34.068000000000005</v>
      </c>
      <c r="O29" s="830">
        <v>21.551</v>
      </c>
      <c r="P29" s="830">
        <f>O29+N29</f>
        <v>55.619</v>
      </c>
      <c r="Q29" s="832">
        <f>IF(ISERROR(L29/P29-1),"         /0",(L29/P29-1))</f>
        <v>0.9268595264208277</v>
      </c>
    </row>
    <row r="30" spans="1:17" ht="18" customHeight="1">
      <c r="A30" s="828" t="s">
        <v>102</v>
      </c>
      <c r="B30" s="829">
        <v>73.395</v>
      </c>
      <c r="C30" s="830">
        <v>160.052</v>
      </c>
      <c r="D30" s="830">
        <f t="shared" si="14"/>
        <v>233.447</v>
      </c>
      <c r="E30" s="831">
        <f t="shared" si="1"/>
        <v>0.005437818497611488</v>
      </c>
      <c r="F30" s="829">
        <v>496.121</v>
      </c>
      <c r="G30" s="830">
        <v>411.516</v>
      </c>
      <c r="H30" s="830">
        <f t="shared" si="15"/>
        <v>907.637</v>
      </c>
      <c r="I30" s="832">
        <f t="shared" si="16"/>
        <v>-0.742796955170404</v>
      </c>
      <c r="J30" s="829">
        <v>73.395</v>
      </c>
      <c r="K30" s="830">
        <v>160.052</v>
      </c>
      <c r="L30" s="830">
        <f t="shared" si="17"/>
        <v>233.447</v>
      </c>
      <c r="M30" s="831">
        <f t="shared" si="5"/>
        <v>0.005437818497611488</v>
      </c>
      <c r="N30" s="830">
        <v>496.121</v>
      </c>
      <c r="O30" s="830">
        <v>411.516</v>
      </c>
      <c r="P30" s="830">
        <f t="shared" si="18"/>
        <v>907.637</v>
      </c>
      <c r="Q30" s="832">
        <f t="shared" si="19"/>
        <v>-0.742796955170404</v>
      </c>
    </row>
    <row r="31" spans="1:17" s="822" customFormat="1" ht="18" customHeight="1">
      <c r="A31" s="833" t="s">
        <v>184</v>
      </c>
      <c r="B31" s="834">
        <f>SUM(B32:B37)</f>
        <v>3019.479</v>
      </c>
      <c r="C31" s="835">
        <f>SUM(C32:C37)</f>
        <v>723.0179999999999</v>
      </c>
      <c r="D31" s="835">
        <f t="shared" si="14"/>
        <v>3742.497</v>
      </c>
      <c r="E31" s="836">
        <f t="shared" si="1"/>
        <v>0.08717618737381719</v>
      </c>
      <c r="F31" s="834">
        <f>SUM(F32:F37)</f>
        <v>2169.6920000000005</v>
      </c>
      <c r="G31" s="835">
        <f>SUM(G32:G37)</f>
        <v>496.076</v>
      </c>
      <c r="H31" s="835">
        <f aca="true" t="shared" si="20" ref="H31:H39">G31+F31</f>
        <v>2665.7680000000005</v>
      </c>
      <c r="I31" s="837">
        <f t="shared" si="16"/>
        <v>0.4039094924989719</v>
      </c>
      <c r="J31" s="834">
        <f>SUM(J32:J37)</f>
        <v>3019.479</v>
      </c>
      <c r="K31" s="835">
        <f>SUM(K32:K37)</f>
        <v>723.0179999999999</v>
      </c>
      <c r="L31" s="835">
        <f aca="true" t="shared" si="21" ref="L31:L39">K31+J31</f>
        <v>3742.497</v>
      </c>
      <c r="M31" s="836">
        <f t="shared" si="5"/>
        <v>0.08717618737381719</v>
      </c>
      <c r="N31" s="834">
        <f>SUM(N32:N37)</f>
        <v>2169.6920000000005</v>
      </c>
      <c r="O31" s="835">
        <f>SUM(O32:O37)</f>
        <v>496.076</v>
      </c>
      <c r="P31" s="835">
        <f aca="true" t="shared" si="22" ref="P31:P39">O31+N31</f>
        <v>2665.7680000000005</v>
      </c>
      <c r="Q31" s="838">
        <f t="shared" si="19"/>
        <v>0.4039094924989719</v>
      </c>
    </row>
    <row r="32" spans="1:17" ht="18" customHeight="1">
      <c r="A32" s="828" t="s">
        <v>96</v>
      </c>
      <c r="B32" s="829">
        <v>1448.752</v>
      </c>
      <c r="C32" s="830"/>
      <c r="D32" s="830">
        <f t="shared" si="14"/>
        <v>1448.752</v>
      </c>
      <c r="E32" s="831">
        <f t="shared" si="1"/>
        <v>0.03374663381432033</v>
      </c>
      <c r="F32" s="829">
        <v>1629.8870000000002</v>
      </c>
      <c r="G32" s="830"/>
      <c r="H32" s="830">
        <f t="shared" si="20"/>
        <v>1629.8870000000002</v>
      </c>
      <c r="I32" s="832">
        <f t="shared" si="16"/>
        <v>-0.11113347121610284</v>
      </c>
      <c r="J32" s="829">
        <v>1448.752</v>
      </c>
      <c r="K32" s="830"/>
      <c r="L32" s="830">
        <f t="shared" si="21"/>
        <v>1448.752</v>
      </c>
      <c r="M32" s="831">
        <f t="shared" si="5"/>
        <v>0.03374663381432033</v>
      </c>
      <c r="N32" s="829">
        <v>1629.8870000000002</v>
      </c>
      <c r="O32" s="830"/>
      <c r="P32" s="830">
        <f t="shared" si="22"/>
        <v>1629.8870000000002</v>
      </c>
      <c r="Q32" s="832">
        <f t="shared" si="19"/>
        <v>-0.11113347121610284</v>
      </c>
    </row>
    <row r="33" spans="1:17" ht="18" customHeight="1">
      <c r="A33" s="828" t="s">
        <v>93</v>
      </c>
      <c r="B33" s="829">
        <v>727.658</v>
      </c>
      <c r="C33" s="830"/>
      <c r="D33" s="830">
        <f>C33+B33</f>
        <v>727.658</v>
      </c>
      <c r="E33" s="831">
        <f t="shared" si="1"/>
        <v>0.016949766466628314</v>
      </c>
      <c r="F33" s="829"/>
      <c r="G33" s="830"/>
      <c r="H33" s="830">
        <f>G33+F33</f>
        <v>0</v>
      </c>
      <c r="I33" s="832" t="str">
        <f>IF(ISERROR(D33/H33-1),"         /0",(D33/H33-1))</f>
        <v>         /0</v>
      </c>
      <c r="J33" s="829">
        <v>727.658</v>
      </c>
      <c r="K33" s="830"/>
      <c r="L33" s="830">
        <f>K33+J33</f>
        <v>727.658</v>
      </c>
      <c r="M33" s="831">
        <f t="shared" si="5"/>
        <v>0.016949766466628314</v>
      </c>
      <c r="N33" s="829"/>
      <c r="O33" s="830"/>
      <c r="P33" s="830">
        <f>O33+N33</f>
        <v>0</v>
      </c>
      <c r="Q33" s="832" t="str">
        <f>IF(ISERROR(L33/P33-1),"         /0",(L33/P33-1))</f>
        <v>         /0</v>
      </c>
    </row>
    <row r="34" spans="1:17" ht="18" customHeight="1">
      <c r="A34" s="828" t="s">
        <v>99</v>
      </c>
      <c r="B34" s="829">
        <v>329.121</v>
      </c>
      <c r="C34" s="830">
        <v>76.419</v>
      </c>
      <c r="D34" s="830">
        <f>C34+B34</f>
        <v>405.53999999999996</v>
      </c>
      <c r="E34" s="831">
        <f t="shared" si="1"/>
        <v>0.009446482128797383</v>
      </c>
      <c r="F34" s="829">
        <v>258.606</v>
      </c>
      <c r="G34" s="830">
        <v>42.561</v>
      </c>
      <c r="H34" s="830">
        <f>G34+F34</f>
        <v>301.167</v>
      </c>
      <c r="I34" s="832">
        <f t="shared" si="16"/>
        <v>0.34656187430893826</v>
      </c>
      <c r="J34" s="829">
        <v>329.121</v>
      </c>
      <c r="K34" s="830">
        <v>76.419</v>
      </c>
      <c r="L34" s="830">
        <f>K34+J34</f>
        <v>405.53999999999996</v>
      </c>
      <c r="M34" s="831">
        <f t="shared" si="5"/>
        <v>0.009446482128797383</v>
      </c>
      <c r="N34" s="829">
        <v>258.606</v>
      </c>
      <c r="O34" s="830">
        <v>42.561</v>
      </c>
      <c r="P34" s="830">
        <f>O34+N34</f>
        <v>301.167</v>
      </c>
      <c r="Q34" s="832">
        <f>IF(ISERROR(L34/P34-1),"         /0",(L34/P34-1))</f>
        <v>0.34656187430893826</v>
      </c>
    </row>
    <row r="35" spans="1:17" ht="18" customHeight="1">
      <c r="A35" s="828" t="s">
        <v>73</v>
      </c>
      <c r="B35" s="829">
        <v>104.972</v>
      </c>
      <c r="C35" s="830">
        <v>287.424</v>
      </c>
      <c r="D35" s="830">
        <f>C35+B35</f>
        <v>392.39599999999996</v>
      </c>
      <c r="E35" s="831">
        <f t="shared" si="1"/>
        <v>0.009140311193498984</v>
      </c>
      <c r="F35" s="829">
        <v>141.652</v>
      </c>
      <c r="G35" s="830">
        <v>183.381</v>
      </c>
      <c r="H35" s="830">
        <f>G35+F35</f>
        <v>325.033</v>
      </c>
      <c r="I35" s="832">
        <f t="shared" si="16"/>
        <v>0.2072497254124963</v>
      </c>
      <c r="J35" s="829">
        <v>104.972</v>
      </c>
      <c r="K35" s="830">
        <v>287.424</v>
      </c>
      <c r="L35" s="830">
        <f>K35+J35</f>
        <v>392.39599999999996</v>
      </c>
      <c r="M35" s="831">
        <f t="shared" si="5"/>
        <v>0.009140311193498984</v>
      </c>
      <c r="N35" s="829">
        <v>141.652</v>
      </c>
      <c r="O35" s="830">
        <v>183.381</v>
      </c>
      <c r="P35" s="830">
        <f>O35+N35</f>
        <v>325.033</v>
      </c>
      <c r="Q35" s="832">
        <f>IF(ISERROR(L35/P35-1),"         /0",(L35/P35-1))</f>
        <v>0.2072497254124963</v>
      </c>
    </row>
    <row r="36" spans="1:17" ht="18" customHeight="1">
      <c r="A36" s="828" t="s">
        <v>47</v>
      </c>
      <c r="B36" s="829">
        <v>236.66</v>
      </c>
      <c r="C36" s="830">
        <v>133.823</v>
      </c>
      <c r="D36" s="830">
        <f t="shared" si="14"/>
        <v>370.483</v>
      </c>
      <c r="E36" s="831">
        <f t="shared" si="1"/>
        <v>0.008629878775270605</v>
      </c>
      <c r="F36" s="829">
        <v>28.401000000000003</v>
      </c>
      <c r="G36" s="830">
        <v>81.538</v>
      </c>
      <c r="H36" s="830">
        <f t="shared" si="20"/>
        <v>109.939</v>
      </c>
      <c r="I36" s="832">
        <f t="shared" si="16"/>
        <v>2.3698960332548054</v>
      </c>
      <c r="J36" s="829">
        <v>236.66</v>
      </c>
      <c r="K36" s="830">
        <v>133.823</v>
      </c>
      <c r="L36" s="830">
        <f t="shared" si="21"/>
        <v>370.483</v>
      </c>
      <c r="M36" s="831">
        <f t="shared" si="5"/>
        <v>0.008629878775270605</v>
      </c>
      <c r="N36" s="829">
        <v>28.401000000000003</v>
      </c>
      <c r="O36" s="830">
        <v>81.538</v>
      </c>
      <c r="P36" s="830">
        <f t="shared" si="22"/>
        <v>109.939</v>
      </c>
      <c r="Q36" s="832">
        <f t="shared" si="19"/>
        <v>2.3698960332548054</v>
      </c>
    </row>
    <row r="37" spans="1:17" ht="18" customHeight="1" thickBot="1">
      <c r="A37" s="828" t="s">
        <v>102</v>
      </c>
      <c r="B37" s="829">
        <v>172.316</v>
      </c>
      <c r="C37" s="830">
        <v>225.352</v>
      </c>
      <c r="D37" s="830">
        <f t="shared" si="14"/>
        <v>397.668</v>
      </c>
      <c r="E37" s="831">
        <f t="shared" si="1"/>
        <v>0.009263114995301568</v>
      </c>
      <c r="F37" s="829">
        <v>111.146</v>
      </c>
      <c r="G37" s="830">
        <v>188.596</v>
      </c>
      <c r="H37" s="830">
        <f t="shared" si="20"/>
        <v>299.742</v>
      </c>
      <c r="I37" s="832">
        <f t="shared" si="16"/>
        <v>0.32670096282803196</v>
      </c>
      <c r="J37" s="829">
        <v>172.316</v>
      </c>
      <c r="K37" s="830">
        <v>225.352</v>
      </c>
      <c r="L37" s="830">
        <f t="shared" si="21"/>
        <v>397.668</v>
      </c>
      <c r="M37" s="831">
        <f t="shared" si="5"/>
        <v>0.009263114995301568</v>
      </c>
      <c r="N37" s="829">
        <v>111.146</v>
      </c>
      <c r="O37" s="830">
        <v>188.596</v>
      </c>
      <c r="P37" s="830">
        <f t="shared" si="22"/>
        <v>299.742</v>
      </c>
      <c r="Q37" s="832">
        <f t="shared" si="19"/>
        <v>0.32670096282803196</v>
      </c>
    </row>
    <row r="38" spans="1:17" s="822" customFormat="1" ht="18" customHeight="1">
      <c r="A38" s="817" t="s">
        <v>224</v>
      </c>
      <c r="B38" s="818">
        <f>SUM(B39:B45)</f>
        <v>2207.761</v>
      </c>
      <c r="C38" s="819">
        <f>SUM(C39:C45)</f>
        <v>1837.456</v>
      </c>
      <c r="D38" s="819">
        <f t="shared" si="14"/>
        <v>4045.2169999999996</v>
      </c>
      <c r="E38" s="820">
        <f t="shared" si="1"/>
        <v>0.09422762267003837</v>
      </c>
      <c r="F38" s="818">
        <f>SUM(F39:F45)</f>
        <v>1809.092</v>
      </c>
      <c r="G38" s="819">
        <f>SUM(G39:G45)</f>
        <v>1173.4180000000001</v>
      </c>
      <c r="H38" s="819">
        <f t="shared" si="20"/>
        <v>2982.51</v>
      </c>
      <c r="I38" s="821">
        <f t="shared" si="16"/>
        <v>0.35631297128928296</v>
      </c>
      <c r="J38" s="818">
        <f>SUM(J39:J45)</f>
        <v>2207.761</v>
      </c>
      <c r="K38" s="819">
        <f>SUM(K39:K45)</f>
        <v>1837.456</v>
      </c>
      <c r="L38" s="819">
        <f t="shared" si="21"/>
        <v>4045.2169999999996</v>
      </c>
      <c r="M38" s="820">
        <f t="shared" si="5"/>
        <v>0.09422762267003837</v>
      </c>
      <c r="N38" s="818">
        <f>SUM(N39:N45)</f>
        <v>1809.092</v>
      </c>
      <c r="O38" s="819">
        <f>SUM(O39:O45)</f>
        <v>1173.4180000000001</v>
      </c>
      <c r="P38" s="819">
        <f t="shared" si="22"/>
        <v>2982.51</v>
      </c>
      <c r="Q38" s="821">
        <f t="shared" si="19"/>
        <v>0.35631297128928296</v>
      </c>
    </row>
    <row r="39" spans="1:17" s="839" customFormat="1" ht="18" customHeight="1">
      <c r="A39" s="823" t="s">
        <v>57</v>
      </c>
      <c r="B39" s="824">
        <v>1286.724</v>
      </c>
      <c r="C39" s="825">
        <v>1126.405</v>
      </c>
      <c r="D39" s="825">
        <f t="shared" si="14"/>
        <v>2413.129</v>
      </c>
      <c r="E39" s="826">
        <f t="shared" si="1"/>
        <v>0.05621043540213715</v>
      </c>
      <c r="F39" s="824">
        <v>362.58599999999996</v>
      </c>
      <c r="G39" s="825">
        <v>275.064</v>
      </c>
      <c r="H39" s="825">
        <f t="shared" si="20"/>
        <v>637.65</v>
      </c>
      <c r="I39" s="827">
        <f t="shared" si="16"/>
        <v>2.7844099427585665</v>
      </c>
      <c r="J39" s="824">
        <v>1286.724</v>
      </c>
      <c r="K39" s="825">
        <v>1126.405</v>
      </c>
      <c r="L39" s="825">
        <f t="shared" si="21"/>
        <v>2413.129</v>
      </c>
      <c r="M39" s="826">
        <f t="shared" si="5"/>
        <v>0.05621043540213715</v>
      </c>
      <c r="N39" s="824">
        <v>362.58599999999996</v>
      </c>
      <c r="O39" s="825">
        <v>275.064</v>
      </c>
      <c r="P39" s="825">
        <f t="shared" si="22"/>
        <v>637.65</v>
      </c>
      <c r="Q39" s="827">
        <f t="shared" si="19"/>
        <v>2.7844099427585665</v>
      </c>
    </row>
    <row r="40" spans="1:17" s="839" customFormat="1" ht="18" customHeight="1">
      <c r="A40" s="823" t="s">
        <v>56</v>
      </c>
      <c r="B40" s="824">
        <v>309.425</v>
      </c>
      <c r="C40" s="825">
        <v>279.296</v>
      </c>
      <c r="D40" s="825">
        <f aca="true" t="shared" si="23" ref="D40:D45">C40+B40</f>
        <v>588.721</v>
      </c>
      <c r="E40" s="826">
        <f t="shared" si="1"/>
        <v>0.0137134250760658</v>
      </c>
      <c r="F40" s="824">
        <v>119.82600000000001</v>
      </c>
      <c r="G40" s="825">
        <v>77.645</v>
      </c>
      <c r="H40" s="825">
        <f aca="true" t="shared" si="24" ref="H40:H45">G40+F40</f>
        <v>197.471</v>
      </c>
      <c r="I40" s="827">
        <f aca="true" t="shared" si="25" ref="I40:I45">IF(ISERROR(D40/H40-1),"         /0",(D40/H40-1))</f>
        <v>1.9813035838173705</v>
      </c>
      <c r="J40" s="824">
        <v>309.425</v>
      </c>
      <c r="K40" s="825">
        <v>279.296</v>
      </c>
      <c r="L40" s="825">
        <f aca="true" t="shared" si="26" ref="L40:L45">K40+J40</f>
        <v>588.721</v>
      </c>
      <c r="M40" s="826">
        <f t="shared" si="5"/>
        <v>0.0137134250760658</v>
      </c>
      <c r="N40" s="824">
        <v>119.82600000000001</v>
      </c>
      <c r="O40" s="825">
        <v>77.645</v>
      </c>
      <c r="P40" s="825">
        <f aca="true" t="shared" si="27" ref="P40:P45">O40+N40</f>
        <v>197.471</v>
      </c>
      <c r="Q40" s="827">
        <f aca="true" t="shared" si="28" ref="Q40:Q45">IF(ISERROR(L40/P40-1),"         /0",(L40/P40-1))</f>
        <v>1.9813035838173705</v>
      </c>
    </row>
    <row r="41" spans="1:17" s="839" customFormat="1" ht="18" customHeight="1">
      <c r="A41" s="823" t="s">
        <v>60</v>
      </c>
      <c r="B41" s="824">
        <v>165.889</v>
      </c>
      <c r="C41" s="825">
        <v>172.742</v>
      </c>
      <c r="D41" s="825">
        <f>C41+B41</f>
        <v>338.631</v>
      </c>
      <c r="E41" s="826">
        <f t="shared" si="1"/>
        <v>0.00788793137485029</v>
      </c>
      <c r="F41" s="824">
        <v>135.915</v>
      </c>
      <c r="G41" s="825">
        <v>197.5</v>
      </c>
      <c r="H41" s="825">
        <f>G41+F41</f>
        <v>333.41499999999996</v>
      </c>
      <c r="I41" s="827">
        <f>IF(ISERROR(D41/H41-1),"         /0",(D41/H41-1))</f>
        <v>0.01564416717904127</v>
      </c>
      <c r="J41" s="824">
        <v>165.889</v>
      </c>
      <c r="K41" s="825">
        <v>172.742</v>
      </c>
      <c r="L41" s="825">
        <f>K41+J41</f>
        <v>338.631</v>
      </c>
      <c r="M41" s="826">
        <f t="shared" si="5"/>
        <v>0.00788793137485029</v>
      </c>
      <c r="N41" s="824">
        <v>135.915</v>
      </c>
      <c r="O41" s="825">
        <v>197.5</v>
      </c>
      <c r="P41" s="825">
        <f>O41+N41</f>
        <v>333.41499999999996</v>
      </c>
      <c r="Q41" s="827">
        <f>IF(ISERROR(L41/P41-1),"         /0",(L41/P41-1))</f>
        <v>0.01564416717904127</v>
      </c>
    </row>
    <row r="42" spans="1:17" s="839" customFormat="1" ht="18" customHeight="1">
      <c r="A42" s="823" t="s">
        <v>98</v>
      </c>
      <c r="B42" s="824">
        <v>93.198</v>
      </c>
      <c r="C42" s="825">
        <v>119.98700000000001</v>
      </c>
      <c r="D42" s="825">
        <f>C42+B42</f>
        <v>213.185</v>
      </c>
      <c r="E42" s="826">
        <f t="shared" si="1"/>
        <v>0.00496584379500831</v>
      </c>
      <c r="F42" s="824">
        <v>429.756</v>
      </c>
      <c r="G42" s="825">
        <v>204.03699999999998</v>
      </c>
      <c r="H42" s="825">
        <f>G42+F42</f>
        <v>633.7929999999999</v>
      </c>
      <c r="I42" s="827">
        <f>IF(ISERROR(D42/H42-1),"         /0",(D42/H42-1))</f>
        <v>-0.663636234543455</v>
      </c>
      <c r="J42" s="824">
        <v>93.198</v>
      </c>
      <c r="K42" s="825">
        <v>119.98700000000001</v>
      </c>
      <c r="L42" s="825">
        <f>K42+J42</f>
        <v>213.185</v>
      </c>
      <c r="M42" s="826">
        <f t="shared" si="5"/>
        <v>0.00496584379500831</v>
      </c>
      <c r="N42" s="824">
        <v>429.756</v>
      </c>
      <c r="O42" s="825">
        <v>204.03699999999998</v>
      </c>
      <c r="P42" s="825">
        <f>O42+N42</f>
        <v>633.7929999999999</v>
      </c>
      <c r="Q42" s="827">
        <f>IF(ISERROR(L42/P42-1),"         /0",(L42/P42-1))</f>
        <v>-0.663636234543455</v>
      </c>
    </row>
    <row r="43" spans="1:17" s="839" customFormat="1" ht="18" customHeight="1">
      <c r="A43" s="823" t="s">
        <v>47</v>
      </c>
      <c r="B43" s="824">
        <v>91.299</v>
      </c>
      <c r="C43" s="825">
        <v>57.501999999999995</v>
      </c>
      <c r="D43" s="825">
        <f t="shared" si="23"/>
        <v>148.801</v>
      </c>
      <c r="E43" s="826">
        <f t="shared" si="1"/>
        <v>0.0034661093535709904</v>
      </c>
      <c r="F43" s="824">
        <v>144.136</v>
      </c>
      <c r="G43" s="825">
        <v>72.998</v>
      </c>
      <c r="H43" s="825">
        <f t="shared" si="24"/>
        <v>217.13400000000001</v>
      </c>
      <c r="I43" s="827">
        <f t="shared" si="25"/>
        <v>-0.3147042839905313</v>
      </c>
      <c r="J43" s="824">
        <v>91.299</v>
      </c>
      <c r="K43" s="825">
        <v>57.501999999999995</v>
      </c>
      <c r="L43" s="825">
        <f t="shared" si="26"/>
        <v>148.801</v>
      </c>
      <c r="M43" s="826">
        <f t="shared" si="5"/>
        <v>0.0034661093535709904</v>
      </c>
      <c r="N43" s="824">
        <v>144.136</v>
      </c>
      <c r="O43" s="825">
        <v>72.998</v>
      </c>
      <c r="P43" s="825">
        <f t="shared" si="27"/>
        <v>217.13400000000001</v>
      </c>
      <c r="Q43" s="827">
        <f t="shared" si="28"/>
        <v>-0.3147042839905313</v>
      </c>
    </row>
    <row r="44" spans="1:17" s="839" customFormat="1" ht="18" customHeight="1">
      <c r="A44" s="823" t="s">
        <v>71</v>
      </c>
      <c r="B44" s="824">
        <v>101.8</v>
      </c>
      <c r="C44" s="825">
        <v>39.46300000000001</v>
      </c>
      <c r="D44" s="825">
        <f t="shared" si="23"/>
        <v>141.263</v>
      </c>
      <c r="E44" s="826">
        <f t="shared" si="1"/>
        <v>0.003290522278838844</v>
      </c>
      <c r="F44" s="824">
        <v>94.80700000000003</v>
      </c>
      <c r="G44" s="825">
        <v>32.693999999999996</v>
      </c>
      <c r="H44" s="825">
        <f t="shared" si="24"/>
        <v>127.50100000000003</v>
      </c>
      <c r="I44" s="827">
        <f t="shared" si="25"/>
        <v>0.10793640834189522</v>
      </c>
      <c r="J44" s="824">
        <v>101.8</v>
      </c>
      <c r="K44" s="825">
        <v>39.46300000000001</v>
      </c>
      <c r="L44" s="825">
        <f t="shared" si="26"/>
        <v>141.263</v>
      </c>
      <c r="M44" s="826">
        <f t="shared" si="5"/>
        <v>0.003290522278838844</v>
      </c>
      <c r="N44" s="824">
        <v>94.80700000000003</v>
      </c>
      <c r="O44" s="825">
        <v>32.693999999999996</v>
      </c>
      <c r="P44" s="825">
        <f t="shared" si="27"/>
        <v>127.50100000000003</v>
      </c>
      <c r="Q44" s="827">
        <f t="shared" si="28"/>
        <v>0.10793640834189522</v>
      </c>
    </row>
    <row r="45" spans="1:17" s="839" customFormat="1" ht="18" customHeight="1" thickBot="1">
      <c r="A45" s="823" t="s">
        <v>102</v>
      </c>
      <c r="B45" s="824">
        <v>159.426</v>
      </c>
      <c r="C45" s="825">
        <v>42.061</v>
      </c>
      <c r="D45" s="825">
        <f t="shared" si="23"/>
        <v>201.487</v>
      </c>
      <c r="E45" s="826">
        <f t="shared" si="1"/>
        <v>0.004693355389566993</v>
      </c>
      <c r="F45" s="824">
        <v>522.066</v>
      </c>
      <c r="G45" s="825">
        <v>313.48</v>
      </c>
      <c r="H45" s="825">
        <f t="shared" si="24"/>
        <v>835.546</v>
      </c>
      <c r="I45" s="827">
        <f t="shared" si="25"/>
        <v>-0.7588558858518861</v>
      </c>
      <c r="J45" s="824">
        <v>159.426</v>
      </c>
      <c r="K45" s="825">
        <v>42.061</v>
      </c>
      <c r="L45" s="825">
        <f t="shared" si="26"/>
        <v>201.487</v>
      </c>
      <c r="M45" s="826">
        <f t="shared" si="5"/>
        <v>0.004693355389566993</v>
      </c>
      <c r="N45" s="824">
        <v>522.066</v>
      </c>
      <c r="O45" s="825">
        <v>313.48</v>
      </c>
      <c r="P45" s="825">
        <f t="shared" si="27"/>
        <v>835.546</v>
      </c>
      <c r="Q45" s="827">
        <f t="shared" si="28"/>
        <v>-0.7588558858518861</v>
      </c>
    </row>
    <row r="46" spans="1:17" s="822" customFormat="1" ht="18" customHeight="1">
      <c r="A46" s="817" t="s">
        <v>199</v>
      </c>
      <c r="B46" s="818">
        <f>SUM(B47:B51)</f>
        <v>775.593</v>
      </c>
      <c r="C46" s="819">
        <f>SUM(C47:C51)</f>
        <v>468.08299999999997</v>
      </c>
      <c r="D46" s="819">
        <f aca="true" t="shared" si="29" ref="D46:D52">C46+B46</f>
        <v>1243.676</v>
      </c>
      <c r="E46" s="820">
        <f t="shared" si="1"/>
        <v>0.028969677733427564</v>
      </c>
      <c r="F46" s="818">
        <f>SUM(F47:F51)</f>
        <v>1145.8680000000002</v>
      </c>
      <c r="G46" s="819">
        <f>SUM(G47:G51)</f>
        <v>657.899</v>
      </c>
      <c r="H46" s="819">
        <f aca="true" t="shared" si="30" ref="H46:H52">G46+F46</f>
        <v>1803.7670000000003</v>
      </c>
      <c r="I46" s="821">
        <f aca="true" t="shared" si="31" ref="I46:I52">IF(ISERROR(D46/H46-1),"         /0",(D46/H46-1))</f>
        <v>-0.3105118343998977</v>
      </c>
      <c r="J46" s="818">
        <f>SUM(J47:J51)</f>
        <v>775.593</v>
      </c>
      <c r="K46" s="819">
        <f>SUM(K47:K51)</f>
        <v>468.08299999999997</v>
      </c>
      <c r="L46" s="819">
        <f aca="true" t="shared" si="32" ref="L46:L52">K46+J46</f>
        <v>1243.676</v>
      </c>
      <c r="M46" s="820">
        <f t="shared" si="5"/>
        <v>0.028969677733427564</v>
      </c>
      <c r="N46" s="818">
        <f>SUM(N47:N51)</f>
        <v>1145.8680000000002</v>
      </c>
      <c r="O46" s="819">
        <f>SUM(O47:O51)</f>
        <v>657.899</v>
      </c>
      <c r="P46" s="819">
        <f aca="true" t="shared" si="33" ref="P46:P52">O46+N46</f>
        <v>1803.7670000000003</v>
      </c>
      <c r="Q46" s="821">
        <f aca="true" t="shared" si="34" ref="Q46:Q52">IF(ISERROR(L46/P46-1),"         /0",(L46/P46-1))</f>
        <v>-0.3105118343998977</v>
      </c>
    </row>
    <row r="47" spans="1:17" ht="18" customHeight="1">
      <c r="A47" s="823" t="s">
        <v>57</v>
      </c>
      <c r="B47" s="824">
        <v>523.963</v>
      </c>
      <c r="C47" s="825">
        <v>129.22899999999998</v>
      </c>
      <c r="D47" s="825">
        <f t="shared" si="29"/>
        <v>653.192</v>
      </c>
      <c r="E47" s="826">
        <f t="shared" si="1"/>
        <v>0.015215186059755931</v>
      </c>
      <c r="F47" s="824">
        <v>1065.429</v>
      </c>
      <c r="G47" s="825">
        <v>603.636</v>
      </c>
      <c r="H47" s="825">
        <f t="shared" si="30"/>
        <v>1669.065</v>
      </c>
      <c r="I47" s="827">
        <f t="shared" si="31"/>
        <v>-0.6086479555919033</v>
      </c>
      <c r="J47" s="824">
        <v>523.963</v>
      </c>
      <c r="K47" s="825">
        <v>129.22899999999998</v>
      </c>
      <c r="L47" s="825">
        <f t="shared" si="32"/>
        <v>653.192</v>
      </c>
      <c r="M47" s="826">
        <f t="shared" si="5"/>
        <v>0.015215186059755931</v>
      </c>
      <c r="N47" s="824">
        <v>1065.429</v>
      </c>
      <c r="O47" s="825">
        <v>603.636</v>
      </c>
      <c r="P47" s="825">
        <f t="shared" si="33"/>
        <v>1669.065</v>
      </c>
      <c r="Q47" s="827">
        <f t="shared" si="34"/>
        <v>-0.6086479555919033</v>
      </c>
    </row>
    <row r="48" spans="1:17" ht="18" customHeight="1">
      <c r="A48" s="823" t="s">
        <v>96</v>
      </c>
      <c r="B48" s="824">
        <v>42.79</v>
      </c>
      <c r="C48" s="825">
        <v>283.695</v>
      </c>
      <c r="D48" s="825">
        <f>C48+B48</f>
        <v>326.485</v>
      </c>
      <c r="E48" s="826">
        <f t="shared" si="1"/>
        <v>0.007605007441486448</v>
      </c>
      <c r="F48" s="824"/>
      <c r="G48" s="825"/>
      <c r="H48" s="825">
        <f>G48+F48</f>
        <v>0</v>
      </c>
      <c r="I48" s="827" t="str">
        <f>IF(ISERROR(D48/H48-1),"         /0",(D48/H48-1))</f>
        <v>         /0</v>
      </c>
      <c r="J48" s="824">
        <v>42.79</v>
      </c>
      <c r="K48" s="825">
        <v>283.695</v>
      </c>
      <c r="L48" s="825">
        <f>K48+J48</f>
        <v>326.485</v>
      </c>
      <c r="M48" s="826">
        <f t="shared" si="5"/>
        <v>0.007605007441486448</v>
      </c>
      <c r="N48" s="824"/>
      <c r="O48" s="825"/>
      <c r="P48" s="825">
        <f>O48+N48</f>
        <v>0</v>
      </c>
      <c r="Q48" s="827" t="s">
        <v>150</v>
      </c>
    </row>
    <row r="49" spans="1:17" ht="18" customHeight="1">
      <c r="A49" s="823" t="s">
        <v>56</v>
      </c>
      <c r="B49" s="824">
        <v>81.744</v>
      </c>
      <c r="C49" s="825">
        <v>55.113</v>
      </c>
      <c r="D49" s="825">
        <f>C49+B49</f>
        <v>136.857</v>
      </c>
      <c r="E49" s="826">
        <f t="shared" si="1"/>
        <v>0.003187890725207929</v>
      </c>
      <c r="F49" s="824"/>
      <c r="G49" s="825">
        <v>46.141</v>
      </c>
      <c r="H49" s="825">
        <f>G49+F49</f>
        <v>46.141</v>
      </c>
      <c r="I49" s="827">
        <f>IF(ISERROR(D49/H49-1),"         /0",(D49/H49-1))</f>
        <v>1.9660605535207298</v>
      </c>
      <c r="J49" s="824">
        <v>81.744</v>
      </c>
      <c r="K49" s="825">
        <v>55.113</v>
      </c>
      <c r="L49" s="825">
        <f>K49+J49</f>
        <v>136.857</v>
      </c>
      <c r="M49" s="826">
        <f t="shared" si="5"/>
        <v>0.003187890725207929</v>
      </c>
      <c r="N49" s="824"/>
      <c r="O49" s="825">
        <v>46.141</v>
      </c>
      <c r="P49" s="825">
        <f>O49+N49</f>
        <v>46.141</v>
      </c>
      <c r="Q49" s="827" t="s">
        <v>150</v>
      </c>
    </row>
    <row r="50" spans="1:17" ht="18" customHeight="1">
      <c r="A50" s="823" t="s">
        <v>60</v>
      </c>
      <c r="B50" s="824">
        <v>108.886</v>
      </c>
      <c r="C50" s="825"/>
      <c r="D50" s="825">
        <f t="shared" si="29"/>
        <v>108.886</v>
      </c>
      <c r="E50" s="826">
        <f t="shared" si="1"/>
        <v>0.0025363457441343194</v>
      </c>
      <c r="F50" s="824">
        <v>56.432</v>
      </c>
      <c r="G50" s="825">
        <v>8.052</v>
      </c>
      <c r="H50" s="825">
        <f t="shared" si="30"/>
        <v>64.48400000000001</v>
      </c>
      <c r="I50" s="827" t="s">
        <v>150</v>
      </c>
      <c r="J50" s="824">
        <v>108.886</v>
      </c>
      <c r="K50" s="825"/>
      <c r="L50" s="825">
        <f t="shared" si="32"/>
        <v>108.886</v>
      </c>
      <c r="M50" s="826">
        <f t="shared" si="5"/>
        <v>0.0025363457441343194</v>
      </c>
      <c r="N50" s="824">
        <v>56.432</v>
      </c>
      <c r="O50" s="825">
        <v>8.052</v>
      </c>
      <c r="P50" s="825">
        <f t="shared" si="33"/>
        <v>64.48400000000001</v>
      </c>
      <c r="Q50" s="827">
        <f t="shared" si="34"/>
        <v>0.6885739098070836</v>
      </c>
    </row>
    <row r="51" spans="1:17" ht="18" customHeight="1" thickBot="1">
      <c r="A51" s="823" t="s">
        <v>102</v>
      </c>
      <c r="B51" s="824">
        <v>18.21</v>
      </c>
      <c r="C51" s="825">
        <v>0.046</v>
      </c>
      <c r="D51" s="825">
        <f t="shared" si="29"/>
        <v>18.256</v>
      </c>
      <c r="E51" s="826">
        <f t="shared" si="1"/>
        <v>0.0004252477628429379</v>
      </c>
      <c r="F51" s="824">
        <v>24.006999999999998</v>
      </c>
      <c r="G51" s="825">
        <v>0.07</v>
      </c>
      <c r="H51" s="825">
        <f t="shared" si="30"/>
        <v>24.076999999999998</v>
      </c>
      <c r="I51" s="827">
        <f t="shared" si="31"/>
        <v>-0.24176600074760135</v>
      </c>
      <c r="J51" s="824">
        <v>18.21</v>
      </c>
      <c r="K51" s="825">
        <v>0.046</v>
      </c>
      <c r="L51" s="825">
        <f t="shared" si="32"/>
        <v>18.256</v>
      </c>
      <c r="M51" s="826">
        <f t="shared" si="5"/>
        <v>0.0004252477628429379</v>
      </c>
      <c r="N51" s="824">
        <v>24.006999999999998</v>
      </c>
      <c r="O51" s="825">
        <v>0.07</v>
      </c>
      <c r="P51" s="825">
        <f t="shared" si="33"/>
        <v>24.076999999999998</v>
      </c>
      <c r="Q51" s="827">
        <f t="shared" si="34"/>
        <v>-0.24176600074760135</v>
      </c>
    </row>
    <row r="52" spans="1:17" ht="18" customHeight="1" thickBot="1">
      <c r="A52" s="840" t="s">
        <v>205</v>
      </c>
      <c r="B52" s="841">
        <v>32.922</v>
      </c>
      <c r="C52" s="842">
        <v>1.397</v>
      </c>
      <c r="D52" s="842">
        <f t="shared" si="29"/>
        <v>34.318999999999996</v>
      </c>
      <c r="E52" s="843">
        <f t="shared" si="1"/>
        <v>0.000799412684761546</v>
      </c>
      <c r="F52" s="841">
        <v>41.92100000000001</v>
      </c>
      <c r="G52" s="842">
        <v>0.609</v>
      </c>
      <c r="H52" s="842">
        <f t="shared" si="30"/>
        <v>42.53000000000001</v>
      </c>
      <c r="I52" s="844">
        <f t="shared" si="31"/>
        <v>-0.19306371972725156</v>
      </c>
      <c r="J52" s="841">
        <v>32.922</v>
      </c>
      <c r="K52" s="842">
        <v>1.397</v>
      </c>
      <c r="L52" s="842">
        <f t="shared" si="32"/>
        <v>34.318999999999996</v>
      </c>
      <c r="M52" s="843">
        <f t="shared" si="5"/>
        <v>0.000799412684761546</v>
      </c>
      <c r="N52" s="841">
        <v>41.92100000000001</v>
      </c>
      <c r="O52" s="842">
        <v>0.609</v>
      </c>
      <c r="P52" s="842">
        <f t="shared" si="33"/>
        <v>42.53000000000001</v>
      </c>
      <c r="Q52" s="844">
        <f t="shared" si="34"/>
        <v>-0.19306371972725156</v>
      </c>
    </row>
    <row r="53" ht="14.25">
      <c r="A53" s="214" t="s">
        <v>248</v>
      </c>
    </row>
    <row r="54" ht="14.25">
      <c r="A54" s="214"/>
    </row>
  </sheetData>
  <sheetProtection/>
  <mergeCells count="13"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</mergeCells>
  <conditionalFormatting sqref="Q53:Q65536 I53:I65536 Q3:Q6 I3:I6">
    <cfRule type="cellIs" priority="1" dxfId="0" operator="lessThan" stopIfTrue="1">
      <formula>0</formula>
    </cfRule>
  </conditionalFormatting>
  <conditionalFormatting sqref="I7:I52 Q7:Q5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5"/>
  </sheetPr>
  <dimension ref="A1:Q51"/>
  <sheetViews>
    <sheetView showGridLines="0" zoomScale="90" zoomScaleNormal="90" zoomScalePageLayoutView="0" workbookViewId="0" topLeftCell="A1">
      <selection activeCell="H23" sqref="H23"/>
    </sheetView>
  </sheetViews>
  <sheetFormatPr defaultColWidth="9.140625" defaultRowHeight="12.75"/>
  <cols>
    <col min="1" max="1" width="24.421875" style="845" customWidth="1"/>
    <col min="2" max="2" width="10.140625" style="845" bestFit="1" customWidth="1"/>
    <col min="3" max="4" width="10.00390625" style="845" customWidth="1"/>
    <col min="5" max="5" width="9.00390625" style="845" customWidth="1"/>
    <col min="6" max="6" width="8.140625" style="845" customWidth="1"/>
    <col min="7" max="7" width="9.8515625" style="845" customWidth="1"/>
    <col min="8" max="8" width="10.421875" style="845" customWidth="1"/>
    <col min="9" max="9" width="8.57421875" style="845" customWidth="1"/>
    <col min="10" max="11" width="11.28125" style="845" bestFit="1" customWidth="1"/>
    <col min="12" max="12" width="11.00390625" style="845" customWidth="1"/>
    <col min="13" max="13" width="9.57421875" style="845" customWidth="1"/>
    <col min="14" max="15" width="10.28125" style="845" customWidth="1"/>
    <col min="16" max="16" width="11.140625" style="845" customWidth="1"/>
    <col min="17" max="17" width="9.57421875" style="845" customWidth="1"/>
    <col min="18" max="16384" width="9.140625" style="845" customWidth="1"/>
  </cols>
  <sheetData>
    <row r="1" spans="16:17" ht="18.75" thickBot="1">
      <c r="P1" s="846" t="s">
        <v>0</v>
      </c>
      <c r="Q1" s="847"/>
    </row>
    <row r="2" ht="4.5" customHeight="1" thickBot="1"/>
    <row r="3" spans="1:17" ht="24" customHeight="1" thickBot="1">
      <c r="A3" s="848" t="s">
        <v>250</v>
      </c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50"/>
    </row>
    <row r="4" spans="1:17" ht="15.75" customHeight="1" thickBot="1">
      <c r="A4" s="851" t="s">
        <v>251</v>
      </c>
      <c r="B4" s="852" t="s">
        <v>39</v>
      </c>
      <c r="C4" s="853"/>
      <c r="D4" s="853"/>
      <c r="E4" s="853"/>
      <c r="F4" s="853"/>
      <c r="G4" s="853"/>
      <c r="H4" s="853"/>
      <c r="I4" s="854"/>
      <c r="J4" s="852" t="s">
        <v>40</v>
      </c>
      <c r="K4" s="853"/>
      <c r="L4" s="853"/>
      <c r="M4" s="853"/>
      <c r="N4" s="853"/>
      <c r="O4" s="853"/>
      <c r="P4" s="853"/>
      <c r="Q4" s="854"/>
    </row>
    <row r="5" spans="1:17" s="862" customFormat="1" ht="26.25" customHeight="1">
      <c r="A5" s="855"/>
      <c r="B5" s="856" t="s">
        <v>41</v>
      </c>
      <c r="C5" s="857"/>
      <c r="D5" s="857"/>
      <c r="E5" s="858" t="s">
        <v>42</v>
      </c>
      <c r="F5" s="856" t="s">
        <v>43</v>
      </c>
      <c r="G5" s="857"/>
      <c r="H5" s="857"/>
      <c r="I5" s="859" t="s">
        <v>44</v>
      </c>
      <c r="J5" s="860" t="s">
        <v>209</v>
      </c>
      <c r="K5" s="861"/>
      <c r="L5" s="861"/>
      <c r="M5" s="858" t="s">
        <v>42</v>
      </c>
      <c r="N5" s="860" t="s">
        <v>210</v>
      </c>
      <c r="O5" s="861"/>
      <c r="P5" s="861"/>
      <c r="Q5" s="858" t="s">
        <v>44</v>
      </c>
    </row>
    <row r="6" spans="1:17" s="862" customFormat="1" ht="14.25" thickBot="1">
      <c r="A6" s="863"/>
      <c r="B6" s="864" t="s">
        <v>11</v>
      </c>
      <c r="C6" s="865" t="s">
        <v>12</v>
      </c>
      <c r="D6" s="865" t="s">
        <v>13</v>
      </c>
      <c r="E6" s="866"/>
      <c r="F6" s="864" t="s">
        <v>11</v>
      </c>
      <c r="G6" s="865" t="s">
        <v>12</v>
      </c>
      <c r="H6" s="865" t="s">
        <v>13</v>
      </c>
      <c r="I6" s="867"/>
      <c r="J6" s="864" t="s">
        <v>11</v>
      </c>
      <c r="K6" s="865" t="s">
        <v>12</v>
      </c>
      <c r="L6" s="865" t="s">
        <v>13</v>
      </c>
      <c r="M6" s="866"/>
      <c r="N6" s="864" t="s">
        <v>11</v>
      </c>
      <c r="O6" s="865" t="s">
        <v>12</v>
      </c>
      <c r="P6" s="865" t="s">
        <v>13</v>
      </c>
      <c r="Q6" s="866"/>
    </row>
    <row r="7" spans="1:17" s="873" customFormat="1" ht="18" customHeight="1" thickBot="1">
      <c r="A7" s="868" t="s">
        <v>4</v>
      </c>
      <c r="B7" s="869">
        <f>SUM(B8:B49)</f>
        <v>1024970</v>
      </c>
      <c r="C7" s="870">
        <f>SUM(C8:C49)</f>
        <v>1024970</v>
      </c>
      <c r="D7" s="871">
        <f>C7+B7</f>
        <v>2049940</v>
      </c>
      <c r="E7" s="872">
        <f aca="true" t="shared" si="0" ref="E7:E48">D7/$D$7</f>
        <v>1</v>
      </c>
      <c r="F7" s="869">
        <f>SUM(F8:F49)</f>
        <v>733018</v>
      </c>
      <c r="G7" s="870">
        <f>SUM(G8:G49)</f>
        <v>733018</v>
      </c>
      <c r="H7" s="871">
        <f>G7+F7</f>
        <v>1466036</v>
      </c>
      <c r="I7" s="872">
        <f>(D7/H7-1)</f>
        <v>0.39828762731610956</v>
      </c>
      <c r="J7" s="869">
        <f>SUM(J8:J49)</f>
        <v>1024970</v>
      </c>
      <c r="K7" s="870">
        <f>SUM(K8:K49)</f>
        <v>1024970</v>
      </c>
      <c r="L7" s="871">
        <f>K7+J7</f>
        <v>2049940</v>
      </c>
      <c r="M7" s="872">
        <f aca="true" t="shared" si="1" ref="M7:M48">L7/$L$7</f>
        <v>1</v>
      </c>
      <c r="N7" s="869">
        <f>SUM(N8:N49)</f>
        <v>733018</v>
      </c>
      <c r="O7" s="870">
        <f>SUM(O8:O49)</f>
        <v>733018</v>
      </c>
      <c r="P7" s="871">
        <f>O7+N7</f>
        <v>1466036</v>
      </c>
      <c r="Q7" s="872">
        <f>(L7/P7-1)</f>
        <v>0.39828762731610956</v>
      </c>
    </row>
    <row r="8" spans="1:17" s="878" customFormat="1" ht="18" customHeight="1" thickTop="1">
      <c r="A8" s="874" t="s">
        <v>252</v>
      </c>
      <c r="B8" s="875">
        <v>340652</v>
      </c>
      <c r="C8" s="876">
        <v>434342</v>
      </c>
      <c r="D8" s="876">
        <f>C8+B8</f>
        <v>774994</v>
      </c>
      <c r="E8" s="877">
        <f t="shared" si="0"/>
        <v>0.37805691873908503</v>
      </c>
      <c r="F8" s="875">
        <v>234881</v>
      </c>
      <c r="G8" s="876">
        <v>300866</v>
      </c>
      <c r="H8" s="876">
        <f>G8+F8</f>
        <v>535747</v>
      </c>
      <c r="I8" s="877">
        <f>(D8/H8-1)</f>
        <v>0.4465671296339504</v>
      </c>
      <c r="J8" s="875">
        <v>340652</v>
      </c>
      <c r="K8" s="876">
        <v>434342</v>
      </c>
      <c r="L8" s="876">
        <f>K8+J8</f>
        <v>774994</v>
      </c>
      <c r="M8" s="877">
        <f t="shared" si="1"/>
        <v>0.37805691873908503</v>
      </c>
      <c r="N8" s="876">
        <v>234881</v>
      </c>
      <c r="O8" s="876">
        <v>300866</v>
      </c>
      <c r="P8" s="876">
        <f>O8+N8</f>
        <v>535747</v>
      </c>
      <c r="Q8" s="877">
        <f>(L8/P8-1)</f>
        <v>0.4465671296339504</v>
      </c>
    </row>
    <row r="9" spans="1:17" s="878" customFormat="1" ht="18" customHeight="1">
      <c r="A9" s="879" t="s">
        <v>253</v>
      </c>
      <c r="B9" s="880">
        <v>94426</v>
      </c>
      <c r="C9" s="881">
        <v>77764</v>
      </c>
      <c r="D9" s="881">
        <f>C9+B9</f>
        <v>172190</v>
      </c>
      <c r="E9" s="882">
        <f t="shared" si="0"/>
        <v>0.08399758041698781</v>
      </c>
      <c r="F9" s="880">
        <v>65071</v>
      </c>
      <c r="G9" s="881">
        <v>57454</v>
      </c>
      <c r="H9" s="881">
        <f>G9+F9</f>
        <v>122525</v>
      </c>
      <c r="I9" s="882">
        <f>(D9/H9-1)</f>
        <v>0.405345847786166</v>
      </c>
      <c r="J9" s="880">
        <v>94426</v>
      </c>
      <c r="K9" s="881">
        <v>77764</v>
      </c>
      <c r="L9" s="881">
        <f>K9+J9</f>
        <v>172190</v>
      </c>
      <c r="M9" s="882">
        <f t="shared" si="1"/>
        <v>0.08399758041698781</v>
      </c>
      <c r="N9" s="881">
        <v>65071</v>
      </c>
      <c r="O9" s="881">
        <v>57454</v>
      </c>
      <c r="P9" s="881">
        <f>O9+N9</f>
        <v>122525</v>
      </c>
      <c r="Q9" s="882">
        <f>(L9/P9-1)</f>
        <v>0.405345847786166</v>
      </c>
    </row>
    <row r="10" spans="1:17" s="878" customFormat="1" ht="18" customHeight="1">
      <c r="A10" s="879" t="s">
        <v>254</v>
      </c>
      <c r="B10" s="880">
        <v>86751</v>
      </c>
      <c r="C10" s="881">
        <v>81296</v>
      </c>
      <c r="D10" s="881">
        <f aca="true" t="shared" si="2" ref="D10:D48">C10+B10</f>
        <v>168047</v>
      </c>
      <c r="E10" s="882">
        <f t="shared" si="0"/>
        <v>0.08197654565499478</v>
      </c>
      <c r="F10" s="880">
        <v>57572</v>
      </c>
      <c r="G10" s="881">
        <v>54521</v>
      </c>
      <c r="H10" s="881">
        <f aca="true" t="shared" si="3" ref="H10:H48">G10+F10</f>
        <v>112093</v>
      </c>
      <c r="I10" s="882">
        <f aca="true" t="shared" si="4" ref="I10:I48">(D10/H10-1)</f>
        <v>0.49917479235991546</v>
      </c>
      <c r="J10" s="880">
        <v>86751</v>
      </c>
      <c r="K10" s="881">
        <v>81296</v>
      </c>
      <c r="L10" s="881">
        <f aca="true" t="shared" si="5" ref="L10:L48">K10+J10</f>
        <v>168047</v>
      </c>
      <c r="M10" s="882">
        <f t="shared" si="1"/>
        <v>0.08197654565499478</v>
      </c>
      <c r="N10" s="881">
        <v>57572</v>
      </c>
      <c r="O10" s="881">
        <v>54521</v>
      </c>
      <c r="P10" s="881">
        <f aca="true" t="shared" si="6" ref="P10:P48">O10+N10</f>
        <v>112093</v>
      </c>
      <c r="Q10" s="882">
        <f aca="true" t="shared" si="7" ref="Q10:Q48">(L10/P10-1)</f>
        <v>0.49917479235991546</v>
      </c>
    </row>
    <row r="11" spans="1:17" s="878" customFormat="1" ht="18" customHeight="1">
      <c r="A11" s="879" t="s">
        <v>255</v>
      </c>
      <c r="B11" s="880">
        <v>79860</v>
      </c>
      <c r="C11" s="881">
        <v>65670</v>
      </c>
      <c r="D11" s="881">
        <f t="shared" si="2"/>
        <v>145530</v>
      </c>
      <c r="E11" s="882">
        <f t="shared" si="0"/>
        <v>0.07099232172648956</v>
      </c>
      <c r="F11" s="880">
        <v>53501</v>
      </c>
      <c r="G11" s="881">
        <v>41770</v>
      </c>
      <c r="H11" s="881">
        <f t="shared" si="3"/>
        <v>95271</v>
      </c>
      <c r="I11" s="882">
        <f t="shared" si="4"/>
        <v>0.5275372358850017</v>
      </c>
      <c r="J11" s="880">
        <v>79860</v>
      </c>
      <c r="K11" s="881">
        <v>65670</v>
      </c>
      <c r="L11" s="881">
        <f t="shared" si="5"/>
        <v>145530</v>
      </c>
      <c r="M11" s="882">
        <f t="shared" si="1"/>
        <v>0.07099232172648956</v>
      </c>
      <c r="N11" s="881">
        <v>53501</v>
      </c>
      <c r="O11" s="881">
        <v>41770</v>
      </c>
      <c r="P11" s="881">
        <f t="shared" si="6"/>
        <v>95271</v>
      </c>
      <c r="Q11" s="882">
        <f t="shared" si="7"/>
        <v>0.5275372358850017</v>
      </c>
    </row>
    <row r="12" spans="1:17" s="878" customFormat="1" ht="18" customHeight="1">
      <c r="A12" s="879" t="s">
        <v>256</v>
      </c>
      <c r="B12" s="880">
        <v>60265</v>
      </c>
      <c r="C12" s="881">
        <v>47961</v>
      </c>
      <c r="D12" s="881">
        <f t="shared" si="2"/>
        <v>108226</v>
      </c>
      <c r="E12" s="882">
        <f t="shared" si="0"/>
        <v>0.05279471594290565</v>
      </c>
      <c r="F12" s="880">
        <v>40489</v>
      </c>
      <c r="G12" s="881">
        <v>31064</v>
      </c>
      <c r="H12" s="881">
        <f t="shared" si="3"/>
        <v>71553</v>
      </c>
      <c r="I12" s="882">
        <f t="shared" si="4"/>
        <v>0.5125291741785809</v>
      </c>
      <c r="J12" s="880">
        <v>60265</v>
      </c>
      <c r="K12" s="881">
        <v>47961</v>
      </c>
      <c r="L12" s="881">
        <f t="shared" si="5"/>
        <v>108226</v>
      </c>
      <c r="M12" s="882">
        <f t="shared" si="1"/>
        <v>0.05279471594290565</v>
      </c>
      <c r="N12" s="881">
        <v>40489</v>
      </c>
      <c r="O12" s="881">
        <v>31064</v>
      </c>
      <c r="P12" s="881">
        <f t="shared" si="6"/>
        <v>71553</v>
      </c>
      <c r="Q12" s="882">
        <f t="shared" si="7"/>
        <v>0.5125291741785809</v>
      </c>
    </row>
    <row r="13" spans="1:17" s="878" customFormat="1" ht="18" customHeight="1">
      <c r="A13" s="879" t="s">
        <v>257</v>
      </c>
      <c r="B13" s="880">
        <v>42277</v>
      </c>
      <c r="C13" s="881">
        <v>35220</v>
      </c>
      <c r="D13" s="881">
        <f t="shared" si="2"/>
        <v>77497</v>
      </c>
      <c r="E13" s="882">
        <f t="shared" si="0"/>
        <v>0.03780452110793486</v>
      </c>
      <c r="F13" s="880">
        <v>23524</v>
      </c>
      <c r="G13" s="881">
        <v>20433</v>
      </c>
      <c r="H13" s="881">
        <f t="shared" si="3"/>
        <v>43957</v>
      </c>
      <c r="I13" s="882">
        <f t="shared" si="4"/>
        <v>0.7630184043497055</v>
      </c>
      <c r="J13" s="880">
        <v>42277</v>
      </c>
      <c r="K13" s="881">
        <v>35220</v>
      </c>
      <c r="L13" s="881">
        <f t="shared" si="5"/>
        <v>77497</v>
      </c>
      <c r="M13" s="882">
        <f t="shared" si="1"/>
        <v>0.03780452110793486</v>
      </c>
      <c r="N13" s="881">
        <v>23524</v>
      </c>
      <c r="O13" s="881">
        <v>20433</v>
      </c>
      <c r="P13" s="881">
        <f t="shared" si="6"/>
        <v>43957</v>
      </c>
      <c r="Q13" s="882">
        <f t="shared" si="7"/>
        <v>0.7630184043497055</v>
      </c>
    </row>
    <row r="14" spans="1:17" s="878" customFormat="1" ht="18" customHeight="1">
      <c r="A14" s="879" t="s">
        <v>258</v>
      </c>
      <c r="B14" s="880">
        <v>40238</v>
      </c>
      <c r="C14" s="881">
        <v>35834</v>
      </c>
      <c r="D14" s="881">
        <f t="shared" si="2"/>
        <v>76072</v>
      </c>
      <c r="E14" s="882">
        <f t="shared" si="0"/>
        <v>0.037109378811087154</v>
      </c>
      <c r="F14" s="880">
        <v>25062</v>
      </c>
      <c r="G14" s="881">
        <v>19194</v>
      </c>
      <c r="H14" s="881">
        <f t="shared" si="3"/>
        <v>44256</v>
      </c>
      <c r="I14" s="882">
        <f t="shared" si="4"/>
        <v>0.7189081706435285</v>
      </c>
      <c r="J14" s="880">
        <v>40238</v>
      </c>
      <c r="K14" s="881">
        <v>35834</v>
      </c>
      <c r="L14" s="881">
        <f t="shared" si="5"/>
        <v>76072</v>
      </c>
      <c r="M14" s="882">
        <f t="shared" si="1"/>
        <v>0.037109378811087154</v>
      </c>
      <c r="N14" s="881">
        <v>25062</v>
      </c>
      <c r="O14" s="881">
        <v>19194</v>
      </c>
      <c r="P14" s="881">
        <f t="shared" si="6"/>
        <v>44256</v>
      </c>
      <c r="Q14" s="882">
        <f t="shared" si="7"/>
        <v>0.7189081706435285</v>
      </c>
    </row>
    <row r="15" spans="1:17" s="878" customFormat="1" ht="18" customHeight="1">
      <c r="A15" s="879" t="s">
        <v>259</v>
      </c>
      <c r="B15" s="880">
        <v>40240</v>
      </c>
      <c r="C15" s="881">
        <v>35088</v>
      </c>
      <c r="D15" s="881">
        <f t="shared" si="2"/>
        <v>75328</v>
      </c>
      <c r="E15" s="882">
        <f t="shared" si="0"/>
        <v>0.036746441359259294</v>
      </c>
      <c r="F15" s="880">
        <v>36080</v>
      </c>
      <c r="G15" s="881">
        <v>32831</v>
      </c>
      <c r="H15" s="881">
        <f t="shared" si="3"/>
        <v>68911</v>
      </c>
      <c r="I15" s="882">
        <f t="shared" si="4"/>
        <v>0.09312011144809973</v>
      </c>
      <c r="J15" s="880">
        <v>40240</v>
      </c>
      <c r="K15" s="881">
        <v>35088</v>
      </c>
      <c r="L15" s="881">
        <f t="shared" si="5"/>
        <v>75328</v>
      </c>
      <c r="M15" s="882">
        <f t="shared" si="1"/>
        <v>0.036746441359259294</v>
      </c>
      <c r="N15" s="881">
        <v>36080</v>
      </c>
      <c r="O15" s="881">
        <v>32831</v>
      </c>
      <c r="P15" s="881">
        <f t="shared" si="6"/>
        <v>68911</v>
      </c>
      <c r="Q15" s="882">
        <f t="shared" si="7"/>
        <v>0.09312011144809973</v>
      </c>
    </row>
    <row r="16" spans="1:17" s="878" customFormat="1" ht="18" customHeight="1">
      <c r="A16" s="879" t="s">
        <v>260</v>
      </c>
      <c r="B16" s="880">
        <v>33427</v>
      </c>
      <c r="C16" s="881">
        <v>38786</v>
      </c>
      <c r="D16" s="881">
        <f t="shared" si="2"/>
        <v>72213</v>
      </c>
      <c r="E16" s="882">
        <f t="shared" si="0"/>
        <v>0.03522688468930798</v>
      </c>
      <c r="F16" s="880">
        <v>35120</v>
      </c>
      <c r="G16" s="881">
        <v>41483</v>
      </c>
      <c r="H16" s="881">
        <f t="shared" si="3"/>
        <v>76603</v>
      </c>
      <c r="I16" s="882">
        <f t="shared" si="4"/>
        <v>-0.05730846050415783</v>
      </c>
      <c r="J16" s="880">
        <v>33427</v>
      </c>
      <c r="K16" s="881">
        <v>38786</v>
      </c>
      <c r="L16" s="881">
        <f t="shared" si="5"/>
        <v>72213</v>
      </c>
      <c r="M16" s="882">
        <f t="shared" si="1"/>
        <v>0.03522688468930798</v>
      </c>
      <c r="N16" s="881">
        <v>35120</v>
      </c>
      <c r="O16" s="881">
        <v>41483</v>
      </c>
      <c r="P16" s="881">
        <f t="shared" si="6"/>
        <v>76603</v>
      </c>
      <c r="Q16" s="882">
        <f t="shared" si="7"/>
        <v>-0.05730846050415783</v>
      </c>
    </row>
    <row r="17" spans="1:17" s="878" customFormat="1" ht="18" customHeight="1">
      <c r="A17" s="879" t="s">
        <v>261</v>
      </c>
      <c r="B17" s="880">
        <v>32152</v>
      </c>
      <c r="C17" s="881">
        <v>28075</v>
      </c>
      <c r="D17" s="881">
        <f t="shared" si="2"/>
        <v>60227</v>
      </c>
      <c r="E17" s="882">
        <f t="shared" si="0"/>
        <v>0.029379884289296273</v>
      </c>
      <c r="F17" s="880">
        <v>21522</v>
      </c>
      <c r="G17" s="881">
        <v>19887</v>
      </c>
      <c r="H17" s="881">
        <f t="shared" si="3"/>
        <v>41409</v>
      </c>
      <c r="I17" s="882">
        <f t="shared" si="4"/>
        <v>0.454442271003888</v>
      </c>
      <c r="J17" s="880">
        <v>32152</v>
      </c>
      <c r="K17" s="881">
        <v>28075</v>
      </c>
      <c r="L17" s="881">
        <f t="shared" si="5"/>
        <v>60227</v>
      </c>
      <c r="M17" s="882">
        <f t="shared" si="1"/>
        <v>0.029379884289296273</v>
      </c>
      <c r="N17" s="881">
        <v>21522</v>
      </c>
      <c r="O17" s="881">
        <v>19887</v>
      </c>
      <c r="P17" s="881">
        <f t="shared" si="6"/>
        <v>41409</v>
      </c>
      <c r="Q17" s="882">
        <f t="shared" si="7"/>
        <v>0.454442271003888</v>
      </c>
    </row>
    <row r="18" spans="1:17" s="878" customFormat="1" ht="18" customHeight="1">
      <c r="A18" s="879" t="s">
        <v>262</v>
      </c>
      <c r="B18" s="880">
        <v>26202</v>
      </c>
      <c r="C18" s="881">
        <v>20474</v>
      </c>
      <c r="D18" s="881">
        <f t="shared" si="2"/>
        <v>46676</v>
      </c>
      <c r="E18" s="882">
        <f t="shared" si="0"/>
        <v>0.022769446910641287</v>
      </c>
      <c r="F18" s="880">
        <v>15958</v>
      </c>
      <c r="G18" s="881">
        <v>10881</v>
      </c>
      <c r="H18" s="881">
        <f t="shared" si="3"/>
        <v>26839</v>
      </c>
      <c r="I18" s="882">
        <f t="shared" si="4"/>
        <v>0.7391109951935617</v>
      </c>
      <c r="J18" s="880">
        <v>26202</v>
      </c>
      <c r="K18" s="881">
        <v>20474</v>
      </c>
      <c r="L18" s="881">
        <f t="shared" si="5"/>
        <v>46676</v>
      </c>
      <c r="M18" s="882">
        <f t="shared" si="1"/>
        <v>0.022769446910641287</v>
      </c>
      <c r="N18" s="881">
        <v>15958</v>
      </c>
      <c r="O18" s="881">
        <v>10881</v>
      </c>
      <c r="P18" s="881">
        <f t="shared" si="6"/>
        <v>26839</v>
      </c>
      <c r="Q18" s="882">
        <f t="shared" si="7"/>
        <v>0.7391109951935617</v>
      </c>
    </row>
    <row r="19" spans="1:17" s="878" customFormat="1" ht="18" customHeight="1">
      <c r="A19" s="879" t="s">
        <v>263</v>
      </c>
      <c r="B19" s="880">
        <v>23181</v>
      </c>
      <c r="C19" s="881">
        <v>19510</v>
      </c>
      <c r="D19" s="881">
        <f t="shared" si="2"/>
        <v>42691</v>
      </c>
      <c r="E19" s="882">
        <f t="shared" si="0"/>
        <v>0.020825487575246104</v>
      </c>
      <c r="F19" s="880">
        <v>20346</v>
      </c>
      <c r="G19" s="881">
        <v>15875</v>
      </c>
      <c r="H19" s="881">
        <f t="shared" si="3"/>
        <v>36221</v>
      </c>
      <c r="I19" s="882">
        <f t="shared" si="4"/>
        <v>0.178625659148008</v>
      </c>
      <c r="J19" s="880">
        <v>23181</v>
      </c>
      <c r="K19" s="881">
        <v>19510</v>
      </c>
      <c r="L19" s="881">
        <f t="shared" si="5"/>
        <v>42691</v>
      </c>
      <c r="M19" s="882">
        <f t="shared" si="1"/>
        <v>0.020825487575246104</v>
      </c>
      <c r="N19" s="881">
        <v>20346</v>
      </c>
      <c r="O19" s="881">
        <v>15875</v>
      </c>
      <c r="P19" s="881">
        <f t="shared" si="6"/>
        <v>36221</v>
      </c>
      <c r="Q19" s="882">
        <f t="shared" si="7"/>
        <v>0.178625659148008</v>
      </c>
    </row>
    <row r="20" spans="1:17" s="878" customFormat="1" ht="18" customHeight="1">
      <c r="A20" s="879" t="s">
        <v>264</v>
      </c>
      <c r="B20" s="880">
        <v>10986</v>
      </c>
      <c r="C20" s="881">
        <v>7734</v>
      </c>
      <c r="D20" s="881">
        <f t="shared" si="2"/>
        <v>18720</v>
      </c>
      <c r="E20" s="882">
        <f t="shared" si="0"/>
        <v>0.009131974594378372</v>
      </c>
      <c r="F20" s="880">
        <v>10509</v>
      </c>
      <c r="G20" s="881">
        <v>6528</v>
      </c>
      <c r="H20" s="881">
        <f t="shared" si="3"/>
        <v>17037</v>
      </c>
      <c r="I20" s="882">
        <f t="shared" si="4"/>
        <v>0.09878499735868984</v>
      </c>
      <c r="J20" s="880">
        <v>10986</v>
      </c>
      <c r="K20" s="881">
        <v>7734</v>
      </c>
      <c r="L20" s="881">
        <f t="shared" si="5"/>
        <v>18720</v>
      </c>
      <c r="M20" s="882">
        <f t="shared" si="1"/>
        <v>0.009131974594378372</v>
      </c>
      <c r="N20" s="881">
        <v>10509</v>
      </c>
      <c r="O20" s="881">
        <v>6528</v>
      </c>
      <c r="P20" s="881">
        <f t="shared" si="6"/>
        <v>17037</v>
      </c>
      <c r="Q20" s="882">
        <f t="shared" si="7"/>
        <v>0.09878499735868984</v>
      </c>
    </row>
    <row r="21" spans="1:17" s="878" customFormat="1" ht="18" customHeight="1">
      <c r="A21" s="879" t="s">
        <v>265</v>
      </c>
      <c r="B21" s="880">
        <v>9789</v>
      </c>
      <c r="C21" s="881">
        <v>8682</v>
      </c>
      <c r="D21" s="881">
        <f t="shared" si="2"/>
        <v>18471</v>
      </c>
      <c r="E21" s="882">
        <f t="shared" si="0"/>
        <v>0.009010507624613404</v>
      </c>
      <c r="F21" s="880">
        <v>8264</v>
      </c>
      <c r="G21" s="881">
        <v>7139</v>
      </c>
      <c r="H21" s="881">
        <f t="shared" si="3"/>
        <v>15403</v>
      </c>
      <c r="I21" s="882">
        <f t="shared" si="4"/>
        <v>0.19918197753684352</v>
      </c>
      <c r="J21" s="880">
        <v>9789</v>
      </c>
      <c r="K21" s="881">
        <v>8682</v>
      </c>
      <c r="L21" s="881">
        <f t="shared" si="5"/>
        <v>18471</v>
      </c>
      <c r="M21" s="882">
        <f t="shared" si="1"/>
        <v>0.009010507624613404</v>
      </c>
      <c r="N21" s="881">
        <v>8264</v>
      </c>
      <c r="O21" s="881">
        <v>7139</v>
      </c>
      <c r="P21" s="881">
        <f t="shared" si="6"/>
        <v>15403</v>
      </c>
      <c r="Q21" s="882">
        <f t="shared" si="7"/>
        <v>0.19918197753684352</v>
      </c>
    </row>
    <row r="22" spans="1:17" s="878" customFormat="1" ht="18" customHeight="1">
      <c r="A22" s="879" t="s">
        <v>266</v>
      </c>
      <c r="B22" s="880">
        <v>10249</v>
      </c>
      <c r="C22" s="881">
        <v>7916</v>
      </c>
      <c r="D22" s="881">
        <f t="shared" si="2"/>
        <v>18165</v>
      </c>
      <c r="E22" s="882">
        <f t="shared" si="0"/>
        <v>0.008861234962974526</v>
      </c>
      <c r="F22" s="880">
        <v>9898</v>
      </c>
      <c r="G22" s="881">
        <v>7883</v>
      </c>
      <c r="H22" s="881">
        <f t="shared" si="3"/>
        <v>17781</v>
      </c>
      <c r="I22" s="882">
        <f t="shared" si="4"/>
        <v>0.02159608570946525</v>
      </c>
      <c r="J22" s="880">
        <v>10249</v>
      </c>
      <c r="K22" s="881">
        <v>7916</v>
      </c>
      <c r="L22" s="881">
        <f t="shared" si="5"/>
        <v>18165</v>
      </c>
      <c r="M22" s="882">
        <f t="shared" si="1"/>
        <v>0.008861234962974526</v>
      </c>
      <c r="N22" s="881">
        <v>9898</v>
      </c>
      <c r="O22" s="881">
        <v>7883</v>
      </c>
      <c r="P22" s="881">
        <f t="shared" si="6"/>
        <v>17781</v>
      </c>
      <c r="Q22" s="882">
        <f t="shared" si="7"/>
        <v>0.02159608570946525</v>
      </c>
    </row>
    <row r="23" spans="1:17" s="878" customFormat="1" ht="18" customHeight="1">
      <c r="A23" s="879" t="s">
        <v>267</v>
      </c>
      <c r="B23" s="880">
        <v>9053</v>
      </c>
      <c r="C23" s="881">
        <v>8707</v>
      </c>
      <c r="D23" s="881">
        <f t="shared" si="2"/>
        <v>17760</v>
      </c>
      <c r="E23" s="882">
        <f t="shared" si="0"/>
        <v>0.008663668204923071</v>
      </c>
      <c r="F23" s="880">
        <v>4522</v>
      </c>
      <c r="G23" s="881">
        <v>4218</v>
      </c>
      <c r="H23" s="881">
        <f t="shared" si="3"/>
        <v>8740</v>
      </c>
      <c r="I23" s="882">
        <f t="shared" si="4"/>
        <v>1.0320366132723113</v>
      </c>
      <c r="J23" s="880">
        <v>9053</v>
      </c>
      <c r="K23" s="881">
        <v>8707</v>
      </c>
      <c r="L23" s="881">
        <f t="shared" si="5"/>
        <v>17760</v>
      </c>
      <c r="M23" s="882">
        <f t="shared" si="1"/>
        <v>0.008663668204923071</v>
      </c>
      <c r="N23" s="881">
        <v>4522</v>
      </c>
      <c r="O23" s="881">
        <v>4218</v>
      </c>
      <c r="P23" s="881">
        <f t="shared" si="6"/>
        <v>8740</v>
      </c>
      <c r="Q23" s="882">
        <f t="shared" si="7"/>
        <v>1.0320366132723113</v>
      </c>
    </row>
    <row r="24" spans="1:17" s="878" customFormat="1" ht="18" customHeight="1">
      <c r="A24" s="879" t="s">
        <v>268</v>
      </c>
      <c r="B24" s="880">
        <v>9082</v>
      </c>
      <c r="C24" s="881">
        <v>8292</v>
      </c>
      <c r="D24" s="881">
        <f t="shared" si="2"/>
        <v>17374</v>
      </c>
      <c r="E24" s="882">
        <f t="shared" si="0"/>
        <v>0.008475370010829585</v>
      </c>
      <c r="F24" s="880">
        <v>6537</v>
      </c>
      <c r="G24" s="881">
        <v>6540</v>
      </c>
      <c r="H24" s="881">
        <f t="shared" si="3"/>
        <v>13077</v>
      </c>
      <c r="I24" s="882">
        <f t="shared" si="4"/>
        <v>0.3285921847518545</v>
      </c>
      <c r="J24" s="880">
        <v>9082</v>
      </c>
      <c r="K24" s="881">
        <v>8292</v>
      </c>
      <c r="L24" s="881">
        <f t="shared" si="5"/>
        <v>17374</v>
      </c>
      <c r="M24" s="882">
        <f t="shared" si="1"/>
        <v>0.008475370010829585</v>
      </c>
      <c r="N24" s="881">
        <v>6537</v>
      </c>
      <c r="O24" s="881">
        <v>6540</v>
      </c>
      <c r="P24" s="881">
        <f t="shared" si="6"/>
        <v>13077</v>
      </c>
      <c r="Q24" s="882">
        <f t="shared" si="7"/>
        <v>0.3285921847518545</v>
      </c>
    </row>
    <row r="25" spans="1:17" s="878" customFormat="1" ht="18" customHeight="1">
      <c r="A25" s="879" t="s">
        <v>269</v>
      </c>
      <c r="B25" s="880">
        <v>10203</v>
      </c>
      <c r="C25" s="881">
        <v>7061</v>
      </c>
      <c r="D25" s="881">
        <f t="shared" si="2"/>
        <v>17264</v>
      </c>
      <c r="E25" s="882">
        <f t="shared" si="0"/>
        <v>0.008421709903704498</v>
      </c>
      <c r="F25" s="880">
        <v>8543</v>
      </c>
      <c r="G25" s="881">
        <v>6196</v>
      </c>
      <c r="H25" s="881">
        <f t="shared" si="3"/>
        <v>14739</v>
      </c>
      <c r="I25" s="882">
        <f t="shared" si="4"/>
        <v>0.1713142004206527</v>
      </c>
      <c r="J25" s="880">
        <v>10203</v>
      </c>
      <c r="K25" s="881">
        <v>7061</v>
      </c>
      <c r="L25" s="881">
        <f t="shared" si="5"/>
        <v>17264</v>
      </c>
      <c r="M25" s="882">
        <f t="shared" si="1"/>
        <v>0.008421709903704498</v>
      </c>
      <c r="N25" s="881">
        <v>8543</v>
      </c>
      <c r="O25" s="881">
        <v>6196</v>
      </c>
      <c r="P25" s="881">
        <f t="shared" si="6"/>
        <v>14739</v>
      </c>
      <c r="Q25" s="882">
        <f t="shared" si="7"/>
        <v>0.1713142004206527</v>
      </c>
    </row>
    <row r="26" spans="1:17" s="878" customFormat="1" ht="18" customHeight="1">
      <c r="A26" s="879" t="s">
        <v>270</v>
      </c>
      <c r="B26" s="880">
        <v>6153</v>
      </c>
      <c r="C26" s="881">
        <v>6374</v>
      </c>
      <c r="D26" s="881">
        <f t="shared" si="2"/>
        <v>12527</v>
      </c>
      <c r="E26" s="882">
        <f t="shared" si="0"/>
        <v>0.0061109105632359976</v>
      </c>
      <c r="F26" s="880">
        <v>5154</v>
      </c>
      <c r="G26" s="881">
        <v>5119</v>
      </c>
      <c r="H26" s="881">
        <f t="shared" si="3"/>
        <v>10273</v>
      </c>
      <c r="I26" s="882">
        <f t="shared" si="4"/>
        <v>0.21941010415652684</v>
      </c>
      <c r="J26" s="880">
        <v>6153</v>
      </c>
      <c r="K26" s="881">
        <v>6374</v>
      </c>
      <c r="L26" s="881">
        <f t="shared" si="5"/>
        <v>12527</v>
      </c>
      <c r="M26" s="882">
        <f t="shared" si="1"/>
        <v>0.0061109105632359976</v>
      </c>
      <c r="N26" s="881">
        <v>5154</v>
      </c>
      <c r="O26" s="881">
        <v>5119</v>
      </c>
      <c r="P26" s="881">
        <f t="shared" si="6"/>
        <v>10273</v>
      </c>
      <c r="Q26" s="882">
        <f t="shared" si="7"/>
        <v>0.21941010415652684</v>
      </c>
    </row>
    <row r="27" spans="1:17" s="878" customFormat="1" ht="18" customHeight="1">
      <c r="A27" s="879" t="s">
        <v>271</v>
      </c>
      <c r="B27" s="880">
        <v>6397</v>
      </c>
      <c r="C27" s="881">
        <v>5355</v>
      </c>
      <c r="D27" s="881">
        <f t="shared" si="2"/>
        <v>11752</v>
      </c>
      <c r="E27" s="882">
        <f t="shared" si="0"/>
        <v>0.005732850717581978</v>
      </c>
      <c r="F27" s="880">
        <v>4905</v>
      </c>
      <c r="G27" s="881">
        <v>4267</v>
      </c>
      <c r="H27" s="881">
        <f t="shared" si="3"/>
        <v>9172</v>
      </c>
      <c r="I27" s="882">
        <f t="shared" si="4"/>
        <v>0.2812908853030964</v>
      </c>
      <c r="J27" s="880">
        <v>6397</v>
      </c>
      <c r="K27" s="881">
        <v>5355</v>
      </c>
      <c r="L27" s="881">
        <f t="shared" si="5"/>
        <v>11752</v>
      </c>
      <c r="M27" s="882">
        <f t="shared" si="1"/>
        <v>0.005732850717581978</v>
      </c>
      <c r="N27" s="881">
        <v>4905</v>
      </c>
      <c r="O27" s="881">
        <v>4267</v>
      </c>
      <c r="P27" s="881">
        <f t="shared" si="6"/>
        <v>9172</v>
      </c>
      <c r="Q27" s="882">
        <f t="shared" si="7"/>
        <v>0.2812908853030964</v>
      </c>
    </row>
    <row r="28" spans="1:17" s="878" customFormat="1" ht="18" customHeight="1">
      <c r="A28" s="879" t="s">
        <v>272</v>
      </c>
      <c r="B28" s="880">
        <v>6680</v>
      </c>
      <c r="C28" s="881">
        <v>4558</v>
      </c>
      <c r="D28" s="881">
        <f t="shared" si="2"/>
        <v>11238</v>
      </c>
      <c r="E28" s="882">
        <f t="shared" si="0"/>
        <v>0.005482111671561119</v>
      </c>
      <c r="F28" s="880">
        <v>6589</v>
      </c>
      <c r="G28" s="881">
        <v>4523</v>
      </c>
      <c r="H28" s="881">
        <f t="shared" si="3"/>
        <v>11112</v>
      </c>
      <c r="I28" s="882">
        <f t="shared" si="4"/>
        <v>0.011339092872570289</v>
      </c>
      <c r="J28" s="880">
        <v>6680</v>
      </c>
      <c r="K28" s="881">
        <v>4558</v>
      </c>
      <c r="L28" s="881">
        <f t="shared" si="5"/>
        <v>11238</v>
      </c>
      <c r="M28" s="882">
        <f t="shared" si="1"/>
        <v>0.005482111671561119</v>
      </c>
      <c r="N28" s="881">
        <v>6589</v>
      </c>
      <c r="O28" s="881">
        <v>4523</v>
      </c>
      <c r="P28" s="881">
        <f t="shared" si="6"/>
        <v>11112</v>
      </c>
      <c r="Q28" s="882">
        <f t="shared" si="7"/>
        <v>0.011339092872570289</v>
      </c>
    </row>
    <row r="29" spans="1:17" s="878" customFormat="1" ht="18" customHeight="1">
      <c r="A29" s="879" t="s">
        <v>273</v>
      </c>
      <c r="B29" s="880">
        <v>6004</v>
      </c>
      <c r="C29" s="881">
        <v>4957</v>
      </c>
      <c r="D29" s="881">
        <f t="shared" si="2"/>
        <v>10961</v>
      </c>
      <c r="E29" s="882">
        <f t="shared" si="0"/>
        <v>0.005346985765437037</v>
      </c>
      <c r="F29" s="880">
        <v>4797</v>
      </c>
      <c r="G29" s="881">
        <v>4052</v>
      </c>
      <c r="H29" s="881">
        <f t="shared" si="3"/>
        <v>8849</v>
      </c>
      <c r="I29" s="882">
        <f t="shared" si="4"/>
        <v>0.2386710362752853</v>
      </c>
      <c r="J29" s="880">
        <v>6004</v>
      </c>
      <c r="K29" s="881">
        <v>4957</v>
      </c>
      <c r="L29" s="881">
        <f t="shared" si="5"/>
        <v>10961</v>
      </c>
      <c r="M29" s="882">
        <f t="shared" si="1"/>
        <v>0.005346985765437037</v>
      </c>
      <c r="N29" s="881">
        <v>4797</v>
      </c>
      <c r="O29" s="881">
        <v>4052</v>
      </c>
      <c r="P29" s="881">
        <f t="shared" si="6"/>
        <v>8849</v>
      </c>
      <c r="Q29" s="882">
        <f t="shared" si="7"/>
        <v>0.2386710362752853</v>
      </c>
    </row>
    <row r="30" spans="1:17" s="878" customFormat="1" ht="18" customHeight="1">
      <c r="A30" s="879" t="s">
        <v>274</v>
      </c>
      <c r="B30" s="880">
        <v>4883</v>
      </c>
      <c r="C30" s="881">
        <v>4790</v>
      </c>
      <c r="D30" s="881">
        <f t="shared" si="2"/>
        <v>9673</v>
      </c>
      <c r="E30" s="882">
        <f t="shared" si="0"/>
        <v>0.004718674692917841</v>
      </c>
      <c r="F30" s="880">
        <v>4136</v>
      </c>
      <c r="G30" s="881">
        <v>3976</v>
      </c>
      <c r="H30" s="881">
        <f t="shared" si="3"/>
        <v>8112</v>
      </c>
      <c r="I30" s="882">
        <f t="shared" si="4"/>
        <v>0.19243096646942792</v>
      </c>
      <c r="J30" s="880">
        <v>4883</v>
      </c>
      <c r="K30" s="881">
        <v>4790</v>
      </c>
      <c r="L30" s="881">
        <f t="shared" si="5"/>
        <v>9673</v>
      </c>
      <c r="M30" s="882">
        <f t="shared" si="1"/>
        <v>0.004718674692917841</v>
      </c>
      <c r="N30" s="881">
        <v>4136</v>
      </c>
      <c r="O30" s="881">
        <v>3976</v>
      </c>
      <c r="P30" s="881">
        <f t="shared" si="6"/>
        <v>8112</v>
      </c>
      <c r="Q30" s="882">
        <f t="shared" si="7"/>
        <v>0.19243096646942792</v>
      </c>
    </row>
    <row r="31" spans="1:17" s="878" customFormat="1" ht="18" customHeight="1">
      <c r="A31" s="879" t="s">
        <v>275</v>
      </c>
      <c r="B31" s="880">
        <v>5274</v>
      </c>
      <c r="C31" s="881">
        <v>3981</v>
      </c>
      <c r="D31" s="881">
        <f t="shared" si="2"/>
        <v>9255</v>
      </c>
      <c r="E31" s="882">
        <f t="shared" si="0"/>
        <v>0.004514766285842513</v>
      </c>
      <c r="F31" s="880">
        <v>3224</v>
      </c>
      <c r="G31" s="881">
        <v>2397</v>
      </c>
      <c r="H31" s="881">
        <f t="shared" si="3"/>
        <v>5621</v>
      </c>
      <c r="I31" s="882">
        <f t="shared" si="4"/>
        <v>0.6465041807507561</v>
      </c>
      <c r="J31" s="880">
        <v>5274</v>
      </c>
      <c r="K31" s="881">
        <v>3981</v>
      </c>
      <c r="L31" s="881">
        <f t="shared" si="5"/>
        <v>9255</v>
      </c>
      <c r="M31" s="882">
        <f t="shared" si="1"/>
        <v>0.004514766285842513</v>
      </c>
      <c r="N31" s="881">
        <v>3224</v>
      </c>
      <c r="O31" s="881">
        <v>2397</v>
      </c>
      <c r="P31" s="881">
        <f t="shared" si="6"/>
        <v>5621</v>
      </c>
      <c r="Q31" s="882">
        <f t="shared" si="7"/>
        <v>0.6465041807507561</v>
      </c>
    </row>
    <row r="32" spans="1:17" s="878" customFormat="1" ht="18" customHeight="1">
      <c r="A32" s="879" t="s">
        <v>276</v>
      </c>
      <c r="B32" s="880">
        <v>3264</v>
      </c>
      <c r="C32" s="881">
        <v>3229</v>
      </c>
      <c r="D32" s="881">
        <f t="shared" si="2"/>
        <v>6493</v>
      </c>
      <c r="E32" s="882">
        <f t="shared" si="0"/>
        <v>0.0031674097778471564</v>
      </c>
      <c r="F32" s="880">
        <v>3245</v>
      </c>
      <c r="G32" s="881">
        <v>3191</v>
      </c>
      <c r="H32" s="881">
        <f t="shared" si="3"/>
        <v>6436</v>
      </c>
      <c r="I32" s="882">
        <f t="shared" si="4"/>
        <v>0.008856432566811678</v>
      </c>
      <c r="J32" s="880">
        <v>3264</v>
      </c>
      <c r="K32" s="881">
        <v>3229</v>
      </c>
      <c r="L32" s="881">
        <f t="shared" si="5"/>
        <v>6493</v>
      </c>
      <c r="M32" s="882">
        <f t="shared" si="1"/>
        <v>0.0031674097778471564</v>
      </c>
      <c r="N32" s="881">
        <v>3245</v>
      </c>
      <c r="O32" s="881">
        <v>3191</v>
      </c>
      <c r="P32" s="881">
        <f t="shared" si="6"/>
        <v>6436</v>
      </c>
      <c r="Q32" s="882">
        <f t="shared" si="7"/>
        <v>0.008856432566811678</v>
      </c>
    </row>
    <row r="33" spans="1:17" s="878" customFormat="1" ht="18" customHeight="1">
      <c r="A33" s="879" t="s">
        <v>277</v>
      </c>
      <c r="B33" s="880">
        <v>2078</v>
      </c>
      <c r="C33" s="881">
        <v>3911</v>
      </c>
      <c r="D33" s="881">
        <f t="shared" si="2"/>
        <v>5989</v>
      </c>
      <c r="E33" s="882">
        <f t="shared" si="0"/>
        <v>0.0029215489233831234</v>
      </c>
      <c r="F33" s="880">
        <v>1806</v>
      </c>
      <c r="G33" s="881">
        <v>3448</v>
      </c>
      <c r="H33" s="881">
        <f t="shared" si="3"/>
        <v>5254</v>
      </c>
      <c r="I33" s="882">
        <f t="shared" si="4"/>
        <v>0.13989341454130177</v>
      </c>
      <c r="J33" s="880">
        <v>2078</v>
      </c>
      <c r="K33" s="881">
        <v>3911</v>
      </c>
      <c r="L33" s="881">
        <f t="shared" si="5"/>
        <v>5989</v>
      </c>
      <c r="M33" s="882">
        <f t="shared" si="1"/>
        <v>0.0029215489233831234</v>
      </c>
      <c r="N33" s="881">
        <v>1806</v>
      </c>
      <c r="O33" s="881">
        <v>3448</v>
      </c>
      <c r="P33" s="881">
        <f t="shared" si="6"/>
        <v>5254</v>
      </c>
      <c r="Q33" s="882">
        <f t="shared" si="7"/>
        <v>0.13989341454130177</v>
      </c>
    </row>
    <row r="34" spans="1:17" s="878" customFormat="1" ht="18" customHeight="1">
      <c r="A34" s="879" t="s">
        <v>278</v>
      </c>
      <c r="B34" s="880">
        <v>3487</v>
      </c>
      <c r="C34" s="881">
        <v>2287</v>
      </c>
      <c r="D34" s="881">
        <f t="shared" si="2"/>
        <v>5774</v>
      </c>
      <c r="E34" s="882">
        <f t="shared" si="0"/>
        <v>0.0028166678049113634</v>
      </c>
      <c r="F34" s="880">
        <v>2409</v>
      </c>
      <c r="G34" s="881">
        <v>1652</v>
      </c>
      <c r="H34" s="881">
        <f t="shared" si="3"/>
        <v>4061</v>
      </c>
      <c r="I34" s="882">
        <f t="shared" si="4"/>
        <v>0.42181728638266436</v>
      </c>
      <c r="J34" s="880">
        <v>3487</v>
      </c>
      <c r="K34" s="881">
        <v>2287</v>
      </c>
      <c r="L34" s="881">
        <f t="shared" si="5"/>
        <v>5774</v>
      </c>
      <c r="M34" s="882">
        <f t="shared" si="1"/>
        <v>0.0028166678049113634</v>
      </c>
      <c r="N34" s="881">
        <v>2409</v>
      </c>
      <c r="O34" s="881">
        <v>1652</v>
      </c>
      <c r="P34" s="881">
        <f t="shared" si="6"/>
        <v>4061</v>
      </c>
      <c r="Q34" s="882">
        <f t="shared" si="7"/>
        <v>0.42181728638266436</v>
      </c>
    </row>
    <row r="35" spans="1:17" s="878" customFormat="1" ht="18" customHeight="1">
      <c r="A35" s="879" t="s">
        <v>279</v>
      </c>
      <c r="B35" s="880">
        <v>2639</v>
      </c>
      <c r="C35" s="881">
        <v>2086</v>
      </c>
      <c r="D35" s="881">
        <f t="shared" si="2"/>
        <v>4725</v>
      </c>
      <c r="E35" s="882">
        <f t="shared" si="0"/>
        <v>0.0023049455106003104</v>
      </c>
      <c r="F35" s="880">
        <v>2559</v>
      </c>
      <c r="G35" s="881">
        <v>2371</v>
      </c>
      <c r="H35" s="881">
        <f t="shared" si="3"/>
        <v>4930</v>
      </c>
      <c r="I35" s="882">
        <f t="shared" si="4"/>
        <v>-0.04158215010141986</v>
      </c>
      <c r="J35" s="880">
        <v>2639</v>
      </c>
      <c r="K35" s="881">
        <v>2086</v>
      </c>
      <c r="L35" s="881">
        <f t="shared" si="5"/>
        <v>4725</v>
      </c>
      <c r="M35" s="882">
        <f t="shared" si="1"/>
        <v>0.0023049455106003104</v>
      </c>
      <c r="N35" s="881">
        <v>2559</v>
      </c>
      <c r="O35" s="881">
        <v>2371</v>
      </c>
      <c r="P35" s="881">
        <f t="shared" si="6"/>
        <v>4930</v>
      </c>
      <c r="Q35" s="882">
        <f t="shared" si="7"/>
        <v>-0.04158215010141986</v>
      </c>
    </row>
    <row r="36" spans="1:17" s="878" customFormat="1" ht="18" customHeight="1">
      <c r="A36" s="879" t="s">
        <v>280</v>
      </c>
      <c r="B36" s="880">
        <v>1662</v>
      </c>
      <c r="C36" s="881">
        <v>2206</v>
      </c>
      <c r="D36" s="881">
        <f t="shared" si="2"/>
        <v>3868</v>
      </c>
      <c r="E36" s="882">
        <f t="shared" si="0"/>
        <v>0.0018868844941803175</v>
      </c>
      <c r="F36" s="880">
        <v>1420</v>
      </c>
      <c r="G36" s="881">
        <v>2115</v>
      </c>
      <c r="H36" s="881">
        <f t="shared" si="3"/>
        <v>3535</v>
      </c>
      <c r="I36" s="882">
        <f t="shared" si="4"/>
        <v>0.09420084865629419</v>
      </c>
      <c r="J36" s="880">
        <v>1662</v>
      </c>
      <c r="K36" s="881">
        <v>2206</v>
      </c>
      <c r="L36" s="881">
        <f t="shared" si="5"/>
        <v>3868</v>
      </c>
      <c r="M36" s="882">
        <f t="shared" si="1"/>
        <v>0.0018868844941803175</v>
      </c>
      <c r="N36" s="881">
        <v>1420</v>
      </c>
      <c r="O36" s="881">
        <v>2115</v>
      </c>
      <c r="P36" s="881">
        <f t="shared" si="6"/>
        <v>3535</v>
      </c>
      <c r="Q36" s="882">
        <f t="shared" si="7"/>
        <v>0.09420084865629419</v>
      </c>
    </row>
    <row r="37" spans="1:17" s="878" customFormat="1" ht="18" customHeight="1">
      <c r="A37" s="879" t="s">
        <v>281</v>
      </c>
      <c r="B37" s="880">
        <v>1950</v>
      </c>
      <c r="C37" s="881">
        <v>1451</v>
      </c>
      <c r="D37" s="881">
        <f t="shared" si="2"/>
        <v>3401</v>
      </c>
      <c r="E37" s="882">
        <f t="shared" si="0"/>
        <v>0.0016590729484765407</v>
      </c>
      <c r="F37" s="880">
        <v>1849</v>
      </c>
      <c r="G37" s="881">
        <v>1295</v>
      </c>
      <c r="H37" s="881">
        <f t="shared" si="3"/>
        <v>3144</v>
      </c>
      <c r="I37" s="882">
        <f t="shared" si="4"/>
        <v>0.08174300254452915</v>
      </c>
      <c r="J37" s="880">
        <v>1950</v>
      </c>
      <c r="K37" s="881">
        <v>1451</v>
      </c>
      <c r="L37" s="881">
        <f t="shared" si="5"/>
        <v>3401</v>
      </c>
      <c r="M37" s="882">
        <f t="shared" si="1"/>
        <v>0.0016590729484765407</v>
      </c>
      <c r="N37" s="881">
        <v>1849</v>
      </c>
      <c r="O37" s="881">
        <v>1295</v>
      </c>
      <c r="P37" s="881">
        <f t="shared" si="6"/>
        <v>3144</v>
      </c>
      <c r="Q37" s="882">
        <f t="shared" si="7"/>
        <v>0.08174300254452915</v>
      </c>
    </row>
    <row r="38" spans="1:17" s="878" customFormat="1" ht="18" customHeight="1">
      <c r="A38" s="879" t="s">
        <v>282</v>
      </c>
      <c r="B38" s="880">
        <v>1722</v>
      </c>
      <c r="C38" s="881">
        <v>1658</v>
      </c>
      <c r="D38" s="881">
        <f t="shared" si="2"/>
        <v>3380</v>
      </c>
      <c r="E38" s="882">
        <f t="shared" si="0"/>
        <v>0.001648828746207206</v>
      </c>
      <c r="F38" s="880">
        <v>1133</v>
      </c>
      <c r="G38" s="881">
        <v>1058</v>
      </c>
      <c r="H38" s="881">
        <f t="shared" si="3"/>
        <v>2191</v>
      </c>
      <c r="I38" s="882">
        <f t="shared" si="4"/>
        <v>0.5426745778183477</v>
      </c>
      <c r="J38" s="880">
        <v>1722</v>
      </c>
      <c r="K38" s="881">
        <v>1658</v>
      </c>
      <c r="L38" s="881">
        <f t="shared" si="5"/>
        <v>3380</v>
      </c>
      <c r="M38" s="882">
        <f t="shared" si="1"/>
        <v>0.001648828746207206</v>
      </c>
      <c r="N38" s="881">
        <v>1133</v>
      </c>
      <c r="O38" s="881">
        <v>1058</v>
      </c>
      <c r="P38" s="881">
        <f t="shared" si="6"/>
        <v>2191</v>
      </c>
      <c r="Q38" s="882">
        <f t="shared" si="7"/>
        <v>0.5426745778183477</v>
      </c>
    </row>
    <row r="39" spans="1:17" s="878" customFormat="1" ht="18" customHeight="1">
      <c r="A39" s="879" t="s">
        <v>283</v>
      </c>
      <c r="B39" s="880">
        <v>1741</v>
      </c>
      <c r="C39" s="881">
        <v>1045</v>
      </c>
      <c r="D39" s="881">
        <f t="shared" si="2"/>
        <v>2786</v>
      </c>
      <c r="E39" s="882">
        <f t="shared" si="0"/>
        <v>0.0013590641677317385</v>
      </c>
      <c r="F39" s="880">
        <v>1223</v>
      </c>
      <c r="G39" s="881">
        <v>755</v>
      </c>
      <c r="H39" s="881">
        <f t="shared" si="3"/>
        <v>1978</v>
      </c>
      <c r="I39" s="882">
        <f t="shared" si="4"/>
        <v>0.4084934277047523</v>
      </c>
      <c r="J39" s="880">
        <v>1741</v>
      </c>
      <c r="K39" s="881">
        <v>1045</v>
      </c>
      <c r="L39" s="881">
        <f t="shared" si="5"/>
        <v>2786</v>
      </c>
      <c r="M39" s="882">
        <f t="shared" si="1"/>
        <v>0.0013590641677317385</v>
      </c>
      <c r="N39" s="881">
        <v>1223</v>
      </c>
      <c r="O39" s="881">
        <v>755</v>
      </c>
      <c r="P39" s="881">
        <f t="shared" si="6"/>
        <v>1978</v>
      </c>
      <c r="Q39" s="882">
        <f t="shared" si="7"/>
        <v>0.4084934277047523</v>
      </c>
    </row>
    <row r="40" spans="1:17" s="878" customFormat="1" ht="18" customHeight="1">
      <c r="A40" s="879" t="s">
        <v>284</v>
      </c>
      <c r="B40" s="880">
        <v>1300</v>
      </c>
      <c r="C40" s="881">
        <v>957</v>
      </c>
      <c r="D40" s="881">
        <f t="shared" si="2"/>
        <v>2257</v>
      </c>
      <c r="E40" s="882">
        <f t="shared" si="0"/>
        <v>0.0011010078343756402</v>
      </c>
      <c r="F40" s="880">
        <v>1571</v>
      </c>
      <c r="G40" s="881">
        <v>1072</v>
      </c>
      <c r="H40" s="881">
        <f t="shared" si="3"/>
        <v>2643</v>
      </c>
      <c r="I40" s="882">
        <f t="shared" si="4"/>
        <v>-0.14604615966704504</v>
      </c>
      <c r="J40" s="880">
        <v>1300</v>
      </c>
      <c r="K40" s="881">
        <v>957</v>
      </c>
      <c r="L40" s="881">
        <f t="shared" si="5"/>
        <v>2257</v>
      </c>
      <c r="M40" s="882">
        <f t="shared" si="1"/>
        <v>0.0011010078343756402</v>
      </c>
      <c r="N40" s="881">
        <v>1571</v>
      </c>
      <c r="O40" s="881">
        <v>1072</v>
      </c>
      <c r="P40" s="881">
        <f t="shared" si="6"/>
        <v>2643</v>
      </c>
      <c r="Q40" s="882">
        <f t="shared" si="7"/>
        <v>-0.14604615966704504</v>
      </c>
    </row>
    <row r="41" spans="1:17" s="878" customFormat="1" ht="18" customHeight="1">
      <c r="A41" s="879" t="s">
        <v>285</v>
      </c>
      <c r="B41" s="880">
        <v>1233</v>
      </c>
      <c r="C41" s="881">
        <v>960</v>
      </c>
      <c r="D41" s="881">
        <f t="shared" si="2"/>
        <v>2193</v>
      </c>
      <c r="E41" s="882">
        <f t="shared" si="0"/>
        <v>0.0010697874084119536</v>
      </c>
      <c r="F41" s="880">
        <v>1076</v>
      </c>
      <c r="G41" s="881">
        <v>738</v>
      </c>
      <c r="H41" s="881">
        <f t="shared" si="3"/>
        <v>1814</v>
      </c>
      <c r="I41" s="882">
        <f t="shared" si="4"/>
        <v>0.20893054024255786</v>
      </c>
      <c r="J41" s="880">
        <v>1233</v>
      </c>
      <c r="K41" s="881">
        <v>960</v>
      </c>
      <c r="L41" s="881">
        <f t="shared" si="5"/>
        <v>2193</v>
      </c>
      <c r="M41" s="882">
        <f t="shared" si="1"/>
        <v>0.0010697874084119536</v>
      </c>
      <c r="N41" s="881">
        <v>1076</v>
      </c>
      <c r="O41" s="881">
        <v>738</v>
      </c>
      <c r="P41" s="881">
        <f t="shared" si="6"/>
        <v>1814</v>
      </c>
      <c r="Q41" s="882">
        <f t="shared" si="7"/>
        <v>0.20893054024255786</v>
      </c>
    </row>
    <row r="42" spans="1:17" s="878" customFormat="1" ht="18" customHeight="1">
      <c r="A42" s="879" t="s">
        <v>286</v>
      </c>
      <c r="B42" s="880">
        <v>1072</v>
      </c>
      <c r="C42" s="881">
        <v>759</v>
      </c>
      <c r="D42" s="881">
        <f t="shared" si="2"/>
        <v>1831</v>
      </c>
      <c r="E42" s="882">
        <f t="shared" si="0"/>
        <v>0.0008931968740548504</v>
      </c>
      <c r="F42" s="880">
        <v>942</v>
      </c>
      <c r="G42" s="881">
        <v>627</v>
      </c>
      <c r="H42" s="881">
        <f t="shared" si="3"/>
        <v>1569</v>
      </c>
      <c r="I42" s="882">
        <f t="shared" si="4"/>
        <v>0.16698534098151696</v>
      </c>
      <c r="J42" s="880">
        <v>1072</v>
      </c>
      <c r="K42" s="881">
        <v>759</v>
      </c>
      <c r="L42" s="881">
        <f t="shared" si="5"/>
        <v>1831</v>
      </c>
      <c r="M42" s="882">
        <f t="shared" si="1"/>
        <v>0.0008931968740548504</v>
      </c>
      <c r="N42" s="881">
        <v>942</v>
      </c>
      <c r="O42" s="881">
        <v>627</v>
      </c>
      <c r="P42" s="881">
        <f t="shared" si="6"/>
        <v>1569</v>
      </c>
      <c r="Q42" s="882">
        <f t="shared" si="7"/>
        <v>0.16698534098151696</v>
      </c>
    </row>
    <row r="43" spans="1:17" s="878" customFormat="1" ht="18" customHeight="1">
      <c r="A43" s="879" t="s">
        <v>287</v>
      </c>
      <c r="B43" s="880">
        <v>966</v>
      </c>
      <c r="C43" s="881">
        <v>803</v>
      </c>
      <c r="D43" s="881">
        <f t="shared" si="2"/>
        <v>1769</v>
      </c>
      <c r="E43" s="882">
        <f t="shared" si="0"/>
        <v>0.0008629520864025288</v>
      </c>
      <c r="F43" s="880">
        <v>909</v>
      </c>
      <c r="G43" s="881">
        <v>727</v>
      </c>
      <c r="H43" s="881">
        <f t="shared" si="3"/>
        <v>1636</v>
      </c>
      <c r="I43" s="882">
        <f t="shared" si="4"/>
        <v>0.08129584352078245</v>
      </c>
      <c r="J43" s="880">
        <v>966</v>
      </c>
      <c r="K43" s="881">
        <v>803</v>
      </c>
      <c r="L43" s="881">
        <f t="shared" si="5"/>
        <v>1769</v>
      </c>
      <c r="M43" s="882">
        <f t="shared" si="1"/>
        <v>0.0008629520864025288</v>
      </c>
      <c r="N43" s="881">
        <v>909</v>
      </c>
      <c r="O43" s="881">
        <v>727</v>
      </c>
      <c r="P43" s="881">
        <f t="shared" si="6"/>
        <v>1636</v>
      </c>
      <c r="Q43" s="882">
        <f t="shared" si="7"/>
        <v>0.08129584352078245</v>
      </c>
    </row>
    <row r="44" spans="1:17" s="878" customFormat="1" ht="18" customHeight="1">
      <c r="A44" s="879" t="s">
        <v>288</v>
      </c>
      <c r="B44" s="880">
        <v>1011</v>
      </c>
      <c r="C44" s="881">
        <v>619</v>
      </c>
      <c r="D44" s="881">
        <f t="shared" si="2"/>
        <v>1630</v>
      </c>
      <c r="E44" s="882">
        <f t="shared" si="0"/>
        <v>0.0007951452237626467</v>
      </c>
      <c r="F44" s="880">
        <v>866</v>
      </c>
      <c r="G44" s="881">
        <v>704</v>
      </c>
      <c r="H44" s="881">
        <f t="shared" si="3"/>
        <v>1570</v>
      </c>
      <c r="I44" s="882">
        <f t="shared" si="4"/>
        <v>0.03821656050955413</v>
      </c>
      <c r="J44" s="880">
        <v>1011</v>
      </c>
      <c r="K44" s="881">
        <v>619</v>
      </c>
      <c r="L44" s="881">
        <f t="shared" si="5"/>
        <v>1630</v>
      </c>
      <c r="M44" s="882">
        <f t="shared" si="1"/>
        <v>0.0007951452237626467</v>
      </c>
      <c r="N44" s="881">
        <v>866</v>
      </c>
      <c r="O44" s="881">
        <v>704</v>
      </c>
      <c r="P44" s="881">
        <f t="shared" si="6"/>
        <v>1570</v>
      </c>
      <c r="Q44" s="882">
        <f t="shared" si="7"/>
        <v>0.03821656050955413</v>
      </c>
    </row>
    <row r="45" spans="1:17" s="878" customFormat="1" ht="18" customHeight="1">
      <c r="A45" s="879" t="s">
        <v>289</v>
      </c>
      <c r="B45" s="880">
        <v>726</v>
      </c>
      <c r="C45" s="881">
        <v>466</v>
      </c>
      <c r="D45" s="881">
        <f t="shared" si="2"/>
        <v>1192</v>
      </c>
      <c r="E45" s="882">
        <f t="shared" si="0"/>
        <v>0.0005814804335736656</v>
      </c>
      <c r="F45" s="880">
        <v>464</v>
      </c>
      <c r="G45" s="881">
        <v>312</v>
      </c>
      <c r="H45" s="881">
        <f t="shared" si="3"/>
        <v>776</v>
      </c>
      <c r="I45" s="882">
        <f t="shared" si="4"/>
        <v>0.5360824742268042</v>
      </c>
      <c r="J45" s="880">
        <v>726</v>
      </c>
      <c r="K45" s="881">
        <v>466</v>
      </c>
      <c r="L45" s="881">
        <f t="shared" si="5"/>
        <v>1192</v>
      </c>
      <c r="M45" s="882">
        <f t="shared" si="1"/>
        <v>0.0005814804335736656</v>
      </c>
      <c r="N45" s="881">
        <v>464</v>
      </c>
      <c r="O45" s="881">
        <v>312</v>
      </c>
      <c r="P45" s="881">
        <f t="shared" si="6"/>
        <v>776</v>
      </c>
      <c r="Q45" s="882">
        <f t="shared" si="7"/>
        <v>0.5360824742268042</v>
      </c>
    </row>
    <row r="46" spans="1:17" s="878" customFormat="1" ht="18" customHeight="1">
      <c r="A46" s="879" t="s">
        <v>290</v>
      </c>
      <c r="B46" s="880">
        <v>654</v>
      </c>
      <c r="C46" s="881">
        <v>375</v>
      </c>
      <c r="D46" s="881">
        <f t="shared" si="2"/>
        <v>1029</v>
      </c>
      <c r="E46" s="882">
        <f t="shared" si="0"/>
        <v>0.0005019659111974009</v>
      </c>
      <c r="F46" s="880">
        <v>959</v>
      </c>
      <c r="G46" s="881">
        <v>611</v>
      </c>
      <c r="H46" s="881">
        <f t="shared" si="3"/>
        <v>1570</v>
      </c>
      <c r="I46" s="882">
        <f t="shared" si="4"/>
        <v>-0.34458598726114653</v>
      </c>
      <c r="J46" s="880">
        <v>654</v>
      </c>
      <c r="K46" s="881">
        <v>375</v>
      </c>
      <c r="L46" s="881">
        <f t="shared" si="5"/>
        <v>1029</v>
      </c>
      <c r="M46" s="882">
        <f t="shared" si="1"/>
        <v>0.0005019659111974009</v>
      </c>
      <c r="N46" s="881">
        <v>959</v>
      </c>
      <c r="O46" s="881">
        <v>611</v>
      </c>
      <c r="P46" s="881">
        <f t="shared" si="6"/>
        <v>1570</v>
      </c>
      <c r="Q46" s="882">
        <f t="shared" si="7"/>
        <v>-0.34458598726114653</v>
      </c>
    </row>
    <row r="47" spans="1:17" s="878" customFormat="1" ht="18" customHeight="1">
      <c r="A47" s="879" t="s">
        <v>291</v>
      </c>
      <c r="B47" s="880">
        <v>550</v>
      </c>
      <c r="C47" s="881">
        <v>291</v>
      </c>
      <c r="D47" s="881">
        <f t="shared" si="2"/>
        <v>841</v>
      </c>
      <c r="E47" s="882">
        <f t="shared" si="0"/>
        <v>0.0004102559099290711</v>
      </c>
      <c r="F47" s="880">
        <v>582</v>
      </c>
      <c r="G47" s="881">
        <v>357</v>
      </c>
      <c r="H47" s="881">
        <f t="shared" si="3"/>
        <v>939</v>
      </c>
      <c r="I47" s="882">
        <f t="shared" si="4"/>
        <v>-0.10436634717784876</v>
      </c>
      <c r="J47" s="880">
        <v>550</v>
      </c>
      <c r="K47" s="881">
        <v>291</v>
      </c>
      <c r="L47" s="881">
        <f t="shared" si="5"/>
        <v>841</v>
      </c>
      <c r="M47" s="882">
        <f t="shared" si="1"/>
        <v>0.0004102559099290711</v>
      </c>
      <c r="N47" s="881">
        <v>582</v>
      </c>
      <c r="O47" s="881">
        <v>357</v>
      </c>
      <c r="P47" s="881">
        <f t="shared" si="6"/>
        <v>939</v>
      </c>
      <c r="Q47" s="882">
        <f t="shared" si="7"/>
        <v>-0.10436634717784876</v>
      </c>
    </row>
    <row r="48" spans="1:17" s="878" customFormat="1" ht="18" customHeight="1">
      <c r="A48" s="879" t="s">
        <v>292</v>
      </c>
      <c r="B48" s="880">
        <v>388</v>
      </c>
      <c r="C48" s="881">
        <v>422</v>
      </c>
      <c r="D48" s="881">
        <f t="shared" si="2"/>
        <v>810</v>
      </c>
      <c r="E48" s="882">
        <f t="shared" si="0"/>
        <v>0.00039513351610291034</v>
      </c>
      <c r="F48" s="880">
        <v>277</v>
      </c>
      <c r="G48" s="881">
        <v>314</v>
      </c>
      <c r="H48" s="881">
        <f t="shared" si="3"/>
        <v>591</v>
      </c>
      <c r="I48" s="882">
        <f t="shared" si="4"/>
        <v>0.37055837563451766</v>
      </c>
      <c r="J48" s="880">
        <v>388</v>
      </c>
      <c r="K48" s="881">
        <v>422</v>
      </c>
      <c r="L48" s="881">
        <f t="shared" si="5"/>
        <v>810</v>
      </c>
      <c r="M48" s="882">
        <f t="shared" si="1"/>
        <v>0.00039513351610291034</v>
      </c>
      <c r="N48" s="881">
        <v>277</v>
      </c>
      <c r="O48" s="881">
        <v>314</v>
      </c>
      <c r="P48" s="881">
        <f t="shared" si="6"/>
        <v>591</v>
      </c>
      <c r="Q48" s="882">
        <f t="shared" si="7"/>
        <v>0.37055837563451766</v>
      </c>
    </row>
    <row r="49" spans="1:17" s="878" customFormat="1" ht="18" customHeight="1" thickBot="1">
      <c r="A49" s="883" t="s">
        <v>155</v>
      </c>
      <c r="B49" s="884">
        <v>4103</v>
      </c>
      <c r="C49" s="885">
        <v>3018</v>
      </c>
      <c r="D49" s="885">
        <f>C49+B49</f>
        <v>7121</v>
      </c>
      <c r="E49" s="886">
        <f>D49/$D$7</f>
        <v>0.0034737602076158327</v>
      </c>
      <c r="F49" s="884">
        <v>3524</v>
      </c>
      <c r="G49" s="885">
        <v>2574</v>
      </c>
      <c r="H49" s="885">
        <f>G49+F49</f>
        <v>6098</v>
      </c>
      <c r="I49" s="886">
        <f>(D49/H49-1)</f>
        <v>0.16775992128566752</v>
      </c>
      <c r="J49" s="884">
        <v>4103</v>
      </c>
      <c r="K49" s="885">
        <v>3018</v>
      </c>
      <c r="L49" s="885">
        <f>K49+J49</f>
        <v>7121</v>
      </c>
      <c r="M49" s="886">
        <f>L49/$L$7</f>
        <v>0.0034737602076158327</v>
      </c>
      <c r="N49" s="884">
        <v>3524</v>
      </c>
      <c r="O49" s="885">
        <v>2574</v>
      </c>
      <c r="P49" s="885">
        <f>O49+N49</f>
        <v>6098</v>
      </c>
      <c r="Q49" s="886">
        <f>(L49/P49-1)</f>
        <v>0.16775992128566752</v>
      </c>
    </row>
    <row r="50" ht="14.25">
      <c r="A50" s="214" t="s">
        <v>293</v>
      </c>
    </row>
    <row r="51" spans="1:5" ht="13.5">
      <c r="A51" s="887" t="s">
        <v>294</v>
      </c>
      <c r="B51" s="888"/>
      <c r="C51" s="888"/>
      <c r="D51" s="888"/>
      <c r="E51" s="888"/>
    </row>
  </sheetData>
  <sheetProtection/>
  <mergeCells count="13">
    <mergeCell ref="J5:L5"/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</mergeCells>
  <conditionalFormatting sqref="Q50:Q65536 I50:I65536 Q3:Q6 I3:I6">
    <cfRule type="cellIs" priority="1" dxfId="0" operator="lessThan" stopIfTrue="1">
      <formula>0</formula>
    </cfRule>
  </conditionalFormatting>
  <conditionalFormatting sqref="I7:I49 Q7:Q49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41" right="0.21" top="0.18" bottom="0.18" header="0.2" footer="0.17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Q56"/>
  <sheetViews>
    <sheetView showGridLines="0" zoomScale="88" zoomScaleNormal="88" zoomScalePageLayoutView="0" workbookViewId="0" topLeftCell="A1">
      <selection activeCell="A7" sqref="A7:Q54"/>
    </sheetView>
  </sheetViews>
  <sheetFormatPr defaultColWidth="9.140625" defaultRowHeight="12.75"/>
  <cols>
    <col min="1" max="1" width="26.28125" style="889" customWidth="1"/>
    <col min="2" max="2" width="7.00390625" style="889" customWidth="1"/>
    <col min="3" max="3" width="9.28125" style="889" customWidth="1"/>
    <col min="4" max="4" width="8.57421875" style="889" customWidth="1"/>
    <col min="5" max="5" width="10.57421875" style="889" customWidth="1"/>
    <col min="6" max="6" width="8.00390625" style="889" customWidth="1"/>
    <col min="7" max="7" width="8.8515625" style="889" customWidth="1"/>
    <col min="8" max="8" width="8.57421875" style="889" customWidth="1"/>
    <col min="9" max="9" width="9.8515625" style="889" customWidth="1"/>
    <col min="10" max="10" width="8.28125" style="889" customWidth="1"/>
    <col min="11" max="11" width="9.00390625" style="889" customWidth="1"/>
    <col min="12" max="12" width="9.421875" style="889" customWidth="1"/>
    <col min="13" max="13" width="10.00390625" style="889" customWidth="1"/>
    <col min="14" max="14" width="9.7109375" style="889" customWidth="1"/>
    <col min="15" max="15" width="10.00390625" style="889" customWidth="1"/>
    <col min="16" max="16" width="9.28125" style="889" customWidth="1"/>
    <col min="17" max="17" width="9.7109375" style="889" customWidth="1"/>
    <col min="18" max="16384" width="9.140625" style="889" customWidth="1"/>
  </cols>
  <sheetData>
    <row r="1" spans="16:17" ht="18.75" thickBot="1">
      <c r="P1" s="890" t="s">
        <v>0</v>
      </c>
      <c r="Q1" s="891"/>
    </row>
    <row r="2" ht="3.75" customHeight="1" thickBot="1"/>
    <row r="3" spans="1:17" ht="24" customHeight="1" thickBot="1">
      <c r="A3" s="892" t="s">
        <v>295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4"/>
    </row>
    <row r="4" spans="1:17" ht="15.75" customHeight="1" thickBot="1">
      <c r="A4" s="895" t="s">
        <v>251</v>
      </c>
      <c r="B4" s="896" t="s">
        <v>39</v>
      </c>
      <c r="C4" s="897"/>
      <c r="D4" s="897"/>
      <c r="E4" s="897"/>
      <c r="F4" s="897"/>
      <c r="G4" s="897"/>
      <c r="H4" s="897"/>
      <c r="I4" s="898"/>
      <c r="J4" s="896" t="s">
        <v>40</v>
      </c>
      <c r="K4" s="897"/>
      <c r="L4" s="897"/>
      <c r="M4" s="897"/>
      <c r="N4" s="897"/>
      <c r="O4" s="897"/>
      <c r="P4" s="897"/>
      <c r="Q4" s="898"/>
    </row>
    <row r="5" spans="1:17" s="906" customFormat="1" ht="26.25" customHeight="1">
      <c r="A5" s="899"/>
      <c r="B5" s="900" t="s">
        <v>41</v>
      </c>
      <c r="C5" s="901"/>
      <c r="D5" s="901"/>
      <c r="E5" s="902" t="s">
        <v>42</v>
      </c>
      <c r="F5" s="900" t="s">
        <v>43</v>
      </c>
      <c r="G5" s="901"/>
      <c r="H5" s="901"/>
      <c r="I5" s="903" t="s">
        <v>44</v>
      </c>
      <c r="J5" s="904" t="s">
        <v>209</v>
      </c>
      <c r="K5" s="905"/>
      <c r="L5" s="905"/>
      <c r="M5" s="902" t="s">
        <v>42</v>
      </c>
      <c r="N5" s="904" t="s">
        <v>210</v>
      </c>
      <c r="O5" s="905"/>
      <c r="P5" s="905"/>
      <c r="Q5" s="902" t="s">
        <v>44</v>
      </c>
    </row>
    <row r="6" spans="1:17" s="912" customFormat="1" ht="14.25" thickBot="1">
      <c r="A6" s="907"/>
      <c r="B6" s="908" t="s">
        <v>14</v>
      </c>
      <c r="C6" s="909" t="s">
        <v>15</v>
      </c>
      <c r="D6" s="909" t="s">
        <v>13</v>
      </c>
      <c r="E6" s="910"/>
      <c r="F6" s="908" t="s">
        <v>14</v>
      </c>
      <c r="G6" s="909" t="s">
        <v>15</v>
      </c>
      <c r="H6" s="909" t="s">
        <v>13</v>
      </c>
      <c r="I6" s="911"/>
      <c r="J6" s="908" t="s">
        <v>14</v>
      </c>
      <c r="K6" s="909" t="s">
        <v>15</v>
      </c>
      <c r="L6" s="909" t="s">
        <v>13</v>
      </c>
      <c r="M6" s="910"/>
      <c r="N6" s="908" t="s">
        <v>14</v>
      </c>
      <c r="O6" s="909" t="s">
        <v>15</v>
      </c>
      <c r="P6" s="909" t="s">
        <v>13</v>
      </c>
      <c r="Q6" s="910"/>
    </row>
    <row r="7" spans="1:17" s="918" customFormat="1" ht="18" customHeight="1" thickBot="1">
      <c r="A7" s="913" t="s">
        <v>4</v>
      </c>
      <c r="B7" s="914">
        <f>SUM(B8:B54)</f>
        <v>6931.164</v>
      </c>
      <c r="C7" s="915">
        <f>SUM(C8:C54)</f>
        <v>6931.164000000001</v>
      </c>
      <c r="D7" s="916">
        <f aca="true" t="shared" si="0" ref="D7:D54">C7+B7</f>
        <v>13862.328000000001</v>
      </c>
      <c r="E7" s="917">
        <f aca="true" t="shared" si="1" ref="E7:E54">D7/$D$7</f>
        <v>1</v>
      </c>
      <c r="F7" s="914">
        <f>SUM(F8:F54)</f>
        <v>6659.961000000002</v>
      </c>
      <c r="G7" s="915">
        <f>SUM(G8:G54)</f>
        <v>6659.961</v>
      </c>
      <c r="H7" s="916">
        <f aca="true" t="shared" si="2" ref="H7:H54">G7+F7</f>
        <v>13319.922000000002</v>
      </c>
      <c r="I7" s="917">
        <f aca="true" t="shared" si="3" ref="I7:I48">(D7/H7-1)</f>
        <v>0.040721409629876026</v>
      </c>
      <c r="J7" s="914">
        <f>SUM(J8:J54)</f>
        <v>6931.164</v>
      </c>
      <c r="K7" s="915">
        <f>SUM(K8:K54)</f>
        <v>6931.164000000001</v>
      </c>
      <c r="L7" s="916">
        <f aca="true" t="shared" si="4" ref="L7:L54">K7+J7</f>
        <v>13862.328000000001</v>
      </c>
      <c r="M7" s="917">
        <f aca="true" t="shared" si="5" ref="M7:M54">L7/$L$7</f>
        <v>1</v>
      </c>
      <c r="N7" s="914">
        <f>SUM(N8:N54)</f>
        <v>6659.961000000002</v>
      </c>
      <c r="O7" s="915">
        <f>SUM(O8:O54)</f>
        <v>6659.961</v>
      </c>
      <c r="P7" s="916">
        <f aca="true" t="shared" si="6" ref="P7:P54">O7+N7</f>
        <v>13319.922000000002</v>
      </c>
      <c r="Q7" s="917">
        <f aca="true" t="shared" si="7" ref="Q7:Q48">(L7/P7-1)</f>
        <v>0.040721409629876026</v>
      </c>
    </row>
    <row r="8" spans="1:17" s="923" customFormat="1" ht="18" customHeight="1" thickTop="1">
      <c r="A8" s="919" t="s">
        <v>252</v>
      </c>
      <c r="B8" s="920">
        <v>2744.843999999999</v>
      </c>
      <c r="C8" s="921">
        <v>2508.1230000000005</v>
      </c>
      <c r="D8" s="921">
        <f t="shared" si="0"/>
        <v>5252.967</v>
      </c>
      <c r="E8" s="922">
        <f t="shared" si="1"/>
        <v>0.3789382995410294</v>
      </c>
      <c r="F8" s="920">
        <v>2318.143</v>
      </c>
      <c r="G8" s="921">
        <v>2343.3340000000007</v>
      </c>
      <c r="H8" s="921">
        <f t="shared" si="2"/>
        <v>4661.477000000001</v>
      </c>
      <c r="I8" s="922">
        <f t="shared" si="3"/>
        <v>0.1268889667373665</v>
      </c>
      <c r="J8" s="920">
        <v>2744.843999999999</v>
      </c>
      <c r="K8" s="921">
        <v>2508.1230000000005</v>
      </c>
      <c r="L8" s="921">
        <f t="shared" si="4"/>
        <v>5252.967</v>
      </c>
      <c r="M8" s="922">
        <f t="shared" si="5"/>
        <v>0.3789382995410294</v>
      </c>
      <c r="N8" s="920">
        <v>2318.143</v>
      </c>
      <c r="O8" s="921">
        <v>2343.3340000000007</v>
      </c>
      <c r="P8" s="921">
        <f t="shared" si="6"/>
        <v>4661.477000000001</v>
      </c>
      <c r="Q8" s="922">
        <f t="shared" si="7"/>
        <v>0.1268889667373665</v>
      </c>
    </row>
    <row r="9" spans="1:17" s="923" customFormat="1" ht="18" customHeight="1">
      <c r="A9" s="919" t="s">
        <v>254</v>
      </c>
      <c r="B9" s="920">
        <v>698.2389999999998</v>
      </c>
      <c r="C9" s="921">
        <v>547.087</v>
      </c>
      <c r="D9" s="921">
        <f t="shared" si="0"/>
        <v>1245.3259999999998</v>
      </c>
      <c r="E9" s="922">
        <f t="shared" si="1"/>
        <v>0.08983527153592093</v>
      </c>
      <c r="F9" s="920">
        <v>688.6789999999999</v>
      </c>
      <c r="G9" s="921">
        <v>518.872</v>
      </c>
      <c r="H9" s="921">
        <f t="shared" si="2"/>
        <v>1207.551</v>
      </c>
      <c r="I9" s="922">
        <f t="shared" si="3"/>
        <v>0.031282322651382755</v>
      </c>
      <c r="J9" s="920">
        <v>698.2389999999998</v>
      </c>
      <c r="K9" s="921">
        <v>547.087</v>
      </c>
      <c r="L9" s="921">
        <f t="shared" si="4"/>
        <v>1245.3259999999998</v>
      </c>
      <c r="M9" s="922">
        <f t="shared" si="5"/>
        <v>0.08983527153592093</v>
      </c>
      <c r="N9" s="920">
        <v>688.6789999999999</v>
      </c>
      <c r="O9" s="921">
        <v>518.872</v>
      </c>
      <c r="P9" s="921">
        <f t="shared" si="6"/>
        <v>1207.551</v>
      </c>
      <c r="Q9" s="922">
        <f t="shared" si="7"/>
        <v>0.031282322651382755</v>
      </c>
    </row>
    <row r="10" spans="1:17" s="923" customFormat="1" ht="18" customHeight="1">
      <c r="A10" s="919" t="s">
        <v>253</v>
      </c>
      <c r="B10" s="920">
        <v>533.5409999999999</v>
      </c>
      <c r="C10" s="921">
        <v>434.1139999999999</v>
      </c>
      <c r="D10" s="921">
        <f t="shared" si="0"/>
        <v>967.6549999999999</v>
      </c>
      <c r="E10" s="922">
        <f t="shared" si="1"/>
        <v>0.06980465330210046</v>
      </c>
      <c r="F10" s="920">
        <v>561.275</v>
      </c>
      <c r="G10" s="921">
        <v>474.51</v>
      </c>
      <c r="H10" s="921">
        <f t="shared" si="2"/>
        <v>1035.7849999999999</v>
      </c>
      <c r="I10" s="922">
        <f t="shared" si="3"/>
        <v>-0.0657761987285006</v>
      </c>
      <c r="J10" s="920">
        <v>533.5409999999999</v>
      </c>
      <c r="K10" s="921">
        <v>434.1139999999999</v>
      </c>
      <c r="L10" s="921">
        <f t="shared" si="4"/>
        <v>967.6549999999999</v>
      </c>
      <c r="M10" s="922">
        <f t="shared" si="5"/>
        <v>0.06980465330210046</v>
      </c>
      <c r="N10" s="920">
        <v>561.275</v>
      </c>
      <c r="O10" s="921">
        <v>474.51</v>
      </c>
      <c r="P10" s="921">
        <f t="shared" si="6"/>
        <v>1035.7849999999999</v>
      </c>
      <c r="Q10" s="922">
        <f t="shared" si="7"/>
        <v>-0.0657761987285006</v>
      </c>
    </row>
    <row r="11" spans="1:17" s="923" customFormat="1" ht="18" customHeight="1">
      <c r="A11" s="919" t="s">
        <v>267</v>
      </c>
      <c r="B11" s="920">
        <v>418.4290000000001</v>
      </c>
      <c r="C11" s="921">
        <v>283.71900000000005</v>
      </c>
      <c r="D11" s="921">
        <f t="shared" si="0"/>
        <v>702.1480000000001</v>
      </c>
      <c r="E11" s="922">
        <f t="shared" si="1"/>
        <v>0.05065152115863945</v>
      </c>
      <c r="F11" s="920">
        <v>536.588</v>
      </c>
      <c r="G11" s="921">
        <v>247.74800000000002</v>
      </c>
      <c r="H11" s="921">
        <f t="shared" si="2"/>
        <v>784.336</v>
      </c>
      <c r="I11" s="922">
        <f t="shared" si="3"/>
        <v>-0.1047867240570366</v>
      </c>
      <c r="J11" s="920">
        <v>418.4290000000001</v>
      </c>
      <c r="K11" s="921">
        <v>283.71900000000005</v>
      </c>
      <c r="L11" s="921">
        <f t="shared" si="4"/>
        <v>702.1480000000001</v>
      </c>
      <c r="M11" s="922">
        <f t="shared" si="5"/>
        <v>0.05065152115863945</v>
      </c>
      <c r="N11" s="920">
        <v>536.588</v>
      </c>
      <c r="O11" s="921">
        <v>247.74800000000002</v>
      </c>
      <c r="P11" s="921">
        <f t="shared" si="6"/>
        <v>784.336</v>
      </c>
      <c r="Q11" s="922">
        <f t="shared" si="7"/>
        <v>-0.1047867240570366</v>
      </c>
    </row>
    <row r="12" spans="1:17" s="923" customFormat="1" ht="18" customHeight="1">
      <c r="A12" s="919" t="s">
        <v>256</v>
      </c>
      <c r="B12" s="920">
        <v>304.369</v>
      </c>
      <c r="C12" s="921">
        <v>322.325</v>
      </c>
      <c r="D12" s="921">
        <f t="shared" si="0"/>
        <v>626.694</v>
      </c>
      <c r="E12" s="922">
        <f t="shared" si="1"/>
        <v>0.045208423866467444</v>
      </c>
      <c r="F12" s="920">
        <v>308.57300000000004</v>
      </c>
      <c r="G12" s="921">
        <v>348.674</v>
      </c>
      <c r="H12" s="921">
        <f t="shared" si="2"/>
        <v>657.2470000000001</v>
      </c>
      <c r="I12" s="922">
        <f t="shared" si="3"/>
        <v>-0.046486328579666614</v>
      </c>
      <c r="J12" s="920">
        <v>304.369</v>
      </c>
      <c r="K12" s="921">
        <v>322.325</v>
      </c>
      <c r="L12" s="921">
        <f t="shared" si="4"/>
        <v>626.694</v>
      </c>
      <c r="M12" s="922">
        <f t="shared" si="5"/>
        <v>0.045208423866467444</v>
      </c>
      <c r="N12" s="920">
        <v>308.57300000000004</v>
      </c>
      <c r="O12" s="921">
        <v>348.674</v>
      </c>
      <c r="P12" s="921">
        <f t="shared" si="6"/>
        <v>657.2470000000001</v>
      </c>
      <c r="Q12" s="922">
        <f t="shared" si="7"/>
        <v>-0.046486328579666614</v>
      </c>
    </row>
    <row r="13" spans="1:17" s="923" customFormat="1" ht="18" customHeight="1">
      <c r="A13" s="919" t="s">
        <v>291</v>
      </c>
      <c r="B13" s="920">
        <v>64.652</v>
      </c>
      <c r="C13" s="921">
        <v>460.516</v>
      </c>
      <c r="D13" s="921">
        <f t="shared" si="0"/>
        <v>525.168</v>
      </c>
      <c r="E13" s="922">
        <f t="shared" si="1"/>
        <v>0.03788454579923372</v>
      </c>
      <c r="F13" s="920">
        <v>29.708000000000002</v>
      </c>
      <c r="G13" s="921">
        <v>188.322</v>
      </c>
      <c r="H13" s="921">
        <f t="shared" si="2"/>
        <v>218.03</v>
      </c>
      <c r="I13" s="922">
        <f t="shared" si="3"/>
        <v>1.4086960510021558</v>
      </c>
      <c r="J13" s="920">
        <v>64.652</v>
      </c>
      <c r="K13" s="921">
        <v>460.516</v>
      </c>
      <c r="L13" s="921">
        <f t="shared" si="4"/>
        <v>525.168</v>
      </c>
      <c r="M13" s="922">
        <f t="shared" si="5"/>
        <v>0.03788454579923372</v>
      </c>
      <c r="N13" s="920">
        <v>29.708000000000002</v>
      </c>
      <c r="O13" s="921">
        <v>188.322</v>
      </c>
      <c r="P13" s="921">
        <f t="shared" si="6"/>
        <v>218.03</v>
      </c>
      <c r="Q13" s="922">
        <f t="shared" si="7"/>
        <v>1.4086960510021558</v>
      </c>
    </row>
    <row r="14" spans="1:17" s="923" customFormat="1" ht="18" customHeight="1">
      <c r="A14" s="919" t="s">
        <v>259</v>
      </c>
      <c r="B14" s="920">
        <v>153.10699999999997</v>
      </c>
      <c r="C14" s="921">
        <v>357.21599999999995</v>
      </c>
      <c r="D14" s="921">
        <f t="shared" si="0"/>
        <v>510.3229999999999</v>
      </c>
      <c r="E14" s="922">
        <f t="shared" si="1"/>
        <v>0.03681365785025429</v>
      </c>
      <c r="F14" s="920">
        <v>77.26799999999999</v>
      </c>
      <c r="G14" s="921">
        <v>325.19</v>
      </c>
      <c r="H14" s="921">
        <f t="shared" si="2"/>
        <v>402.45799999999997</v>
      </c>
      <c r="I14" s="922">
        <f t="shared" si="3"/>
        <v>0.2680155444791754</v>
      </c>
      <c r="J14" s="920">
        <v>153.10699999999997</v>
      </c>
      <c r="K14" s="921">
        <v>357.21599999999995</v>
      </c>
      <c r="L14" s="921">
        <f t="shared" si="4"/>
        <v>510.3229999999999</v>
      </c>
      <c r="M14" s="922">
        <f t="shared" si="5"/>
        <v>0.03681365785025429</v>
      </c>
      <c r="N14" s="920">
        <v>77.26799999999999</v>
      </c>
      <c r="O14" s="921">
        <v>325.19</v>
      </c>
      <c r="P14" s="921">
        <f t="shared" si="6"/>
        <v>402.45799999999997</v>
      </c>
      <c r="Q14" s="922">
        <f t="shared" si="7"/>
        <v>0.2680155444791754</v>
      </c>
    </row>
    <row r="15" spans="1:17" s="923" customFormat="1" ht="18" customHeight="1">
      <c r="A15" s="919" t="s">
        <v>270</v>
      </c>
      <c r="B15" s="920">
        <v>236.45600000000002</v>
      </c>
      <c r="C15" s="921">
        <v>244.19</v>
      </c>
      <c r="D15" s="921">
        <f t="shared" si="0"/>
        <v>480.646</v>
      </c>
      <c r="E15" s="922">
        <f t="shared" si="1"/>
        <v>0.03467281974571659</v>
      </c>
      <c r="F15" s="920">
        <v>161.2</v>
      </c>
      <c r="G15" s="921">
        <v>197.64900000000003</v>
      </c>
      <c r="H15" s="921">
        <f t="shared" si="2"/>
        <v>358.84900000000005</v>
      </c>
      <c r="I15" s="922">
        <f t="shared" si="3"/>
        <v>0.3394101697371317</v>
      </c>
      <c r="J15" s="920">
        <v>236.45600000000002</v>
      </c>
      <c r="K15" s="921">
        <v>244.19</v>
      </c>
      <c r="L15" s="921">
        <f t="shared" si="4"/>
        <v>480.646</v>
      </c>
      <c r="M15" s="922">
        <f t="shared" si="5"/>
        <v>0.03467281974571659</v>
      </c>
      <c r="N15" s="920">
        <v>161.2</v>
      </c>
      <c r="O15" s="921">
        <v>197.64900000000003</v>
      </c>
      <c r="P15" s="921">
        <f t="shared" si="6"/>
        <v>358.84900000000005</v>
      </c>
      <c r="Q15" s="922">
        <f t="shared" si="7"/>
        <v>0.3394101697371317</v>
      </c>
    </row>
    <row r="16" spans="1:17" s="923" customFormat="1" ht="18" customHeight="1">
      <c r="A16" s="919" t="s">
        <v>255</v>
      </c>
      <c r="B16" s="920">
        <v>138.825</v>
      </c>
      <c r="C16" s="921">
        <v>327.612</v>
      </c>
      <c r="D16" s="921">
        <f t="shared" si="0"/>
        <v>466.437</v>
      </c>
      <c r="E16" s="922">
        <f t="shared" si="1"/>
        <v>0.03364781153641726</v>
      </c>
      <c r="F16" s="920">
        <v>178.865</v>
      </c>
      <c r="G16" s="921">
        <v>192.723</v>
      </c>
      <c r="H16" s="921">
        <f t="shared" si="2"/>
        <v>371.588</v>
      </c>
      <c r="I16" s="922">
        <f t="shared" si="3"/>
        <v>0.25525312981043524</v>
      </c>
      <c r="J16" s="920">
        <v>138.825</v>
      </c>
      <c r="K16" s="921">
        <v>327.612</v>
      </c>
      <c r="L16" s="921">
        <f t="shared" si="4"/>
        <v>466.437</v>
      </c>
      <c r="M16" s="922">
        <f t="shared" si="5"/>
        <v>0.03364781153641726</v>
      </c>
      <c r="N16" s="920">
        <v>178.865</v>
      </c>
      <c r="O16" s="921">
        <v>192.723</v>
      </c>
      <c r="P16" s="921">
        <f t="shared" si="6"/>
        <v>371.588</v>
      </c>
      <c r="Q16" s="922">
        <f t="shared" si="7"/>
        <v>0.25525312981043524</v>
      </c>
    </row>
    <row r="17" spans="1:17" s="923" customFormat="1" ht="18" customHeight="1">
      <c r="A17" s="919" t="s">
        <v>292</v>
      </c>
      <c r="B17" s="920">
        <v>357.31600000000003</v>
      </c>
      <c r="C17" s="921">
        <v>61.194</v>
      </c>
      <c r="D17" s="921">
        <f t="shared" si="0"/>
        <v>418.51000000000005</v>
      </c>
      <c r="E17" s="922">
        <f t="shared" si="1"/>
        <v>0.030190455744518525</v>
      </c>
      <c r="F17" s="920">
        <v>173.64399999999998</v>
      </c>
      <c r="G17" s="921">
        <v>81.04599999999999</v>
      </c>
      <c r="H17" s="921">
        <f t="shared" si="2"/>
        <v>254.68999999999997</v>
      </c>
      <c r="I17" s="922">
        <f t="shared" si="3"/>
        <v>0.6432133181514788</v>
      </c>
      <c r="J17" s="920">
        <v>357.31600000000003</v>
      </c>
      <c r="K17" s="921">
        <v>61.194</v>
      </c>
      <c r="L17" s="921">
        <f t="shared" si="4"/>
        <v>418.51000000000005</v>
      </c>
      <c r="M17" s="922">
        <f t="shared" si="5"/>
        <v>0.030190455744518525</v>
      </c>
      <c r="N17" s="920">
        <v>173.64399999999998</v>
      </c>
      <c r="O17" s="921">
        <v>81.04599999999999</v>
      </c>
      <c r="P17" s="921">
        <f t="shared" si="6"/>
        <v>254.68999999999997</v>
      </c>
      <c r="Q17" s="922">
        <f t="shared" si="7"/>
        <v>0.6432133181514788</v>
      </c>
    </row>
    <row r="18" spans="1:17" s="923" customFormat="1" ht="18" customHeight="1">
      <c r="A18" s="919" t="s">
        <v>277</v>
      </c>
      <c r="B18" s="920">
        <v>153.762</v>
      </c>
      <c r="C18" s="921">
        <v>96.02</v>
      </c>
      <c r="D18" s="921">
        <f t="shared" si="0"/>
        <v>249.78199999999998</v>
      </c>
      <c r="E18" s="922">
        <f t="shared" si="1"/>
        <v>0.0180187627936664</v>
      </c>
      <c r="F18" s="920">
        <v>145.88</v>
      </c>
      <c r="G18" s="921">
        <v>110.23600000000002</v>
      </c>
      <c r="H18" s="921">
        <f t="shared" si="2"/>
        <v>256.116</v>
      </c>
      <c r="I18" s="922">
        <f t="shared" si="3"/>
        <v>-0.02473098127411022</v>
      </c>
      <c r="J18" s="920">
        <v>153.762</v>
      </c>
      <c r="K18" s="921">
        <v>96.02</v>
      </c>
      <c r="L18" s="921">
        <f t="shared" si="4"/>
        <v>249.78199999999998</v>
      </c>
      <c r="M18" s="922">
        <f t="shared" si="5"/>
        <v>0.0180187627936664</v>
      </c>
      <c r="N18" s="920">
        <v>145.88</v>
      </c>
      <c r="O18" s="921">
        <v>110.23600000000002</v>
      </c>
      <c r="P18" s="921">
        <f t="shared" si="6"/>
        <v>256.116</v>
      </c>
      <c r="Q18" s="922">
        <f t="shared" si="7"/>
        <v>-0.02473098127411022</v>
      </c>
    </row>
    <row r="19" spans="1:17" s="923" customFormat="1" ht="18" customHeight="1">
      <c r="A19" s="919" t="s">
        <v>296</v>
      </c>
      <c r="B19" s="920">
        <v>75.234</v>
      </c>
      <c r="C19" s="921">
        <v>160.7</v>
      </c>
      <c r="D19" s="921">
        <f t="shared" si="0"/>
        <v>235.93399999999997</v>
      </c>
      <c r="E19" s="922">
        <f t="shared" si="1"/>
        <v>0.0170197963862924</v>
      </c>
      <c r="F19" s="920">
        <v>71.53</v>
      </c>
      <c r="G19" s="921">
        <v>121.566</v>
      </c>
      <c r="H19" s="921">
        <f t="shared" si="2"/>
        <v>193.096</v>
      </c>
      <c r="I19" s="922">
        <f t="shared" si="3"/>
        <v>0.22184819985913729</v>
      </c>
      <c r="J19" s="920">
        <v>75.234</v>
      </c>
      <c r="K19" s="921">
        <v>160.7</v>
      </c>
      <c r="L19" s="921">
        <f t="shared" si="4"/>
        <v>235.93399999999997</v>
      </c>
      <c r="M19" s="922">
        <f t="shared" si="5"/>
        <v>0.0170197963862924</v>
      </c>
      <c r="N19" s="920">
        <v>71.53</v>
      </c>
      <c r="O19" s="921">
        <v>121.566</v>
      </c>
      <c r="P19" s="921">
        <f t="shared" si="6"/>
        <v>193.096</v>
      </c>
      <c r="Q19" s="922">
        <f t="shared" si="7"/>
        <v>0.22184819985913729</v>
      </c>
    </row>
    <row r="20" spans="1:17" s="923" customFormat="1" ht="18" customHeight="1">
      <c r="A20" s="919" t="s">
        <v>297</v>
      </c>
      <c r="B20" s="920">
        <v>132.5</v>
      </c>
      <c r="C20" s="921">
        <v>99.18</v>
      </c>
      <c r="D20" s="921">
        <f t="shared" si="0"/>
        <v>231.68</v>
      </c>
      <c r="E20" s="922">
        <f t="shared" si="1"/>
        <v>0.01671292152371521</v>
      </c>
      <c r="F20" s="920">
        <v>98.8</v>
      </c>
      <c r="G20" s="921">
        <v>90.2</v>
      </c>
      <c r="H20" s="921">
        <f t="shared" si="2"/>
        <v>189</v>
      </c>
      <c r="I20" s="922">
        <f t="shared" si="3"/>
        <v>0.22582010582010592</v>
      </c>
      <c r="J20" s="920">
        <v>132.5</v>
      </c>
      <c r="K20" s="921">
        <v>99.18</v>
      </c>
      <c r="L20" s="921">
        <f t="shared" si="4"/>
        <v>231.68</v>
      </c>
      <c r="M20" s="922">
        <f t="shared" si="5"/>
        <v>0.01671292152371521</v>
      </c>
      <c r="N20" s="920">
        <v>98.8</v>
      </c>
      <c r="O20" s="921">
        <v>90.2</v>
      </c>
      <c r="P20" s="921">
        <f t="shared" si="6"/>
        <v>189</v>
      </c>
      <c r="Q20" s="922">
        <f t="shared" si="7"/>
        <v>0.22582010582010592</v>
      </c>
    </row>
    <row r="21" spans="1:17" s="923" customFormat="1" ht="18" customHeight="1">
      <c r="A21" s="919" t="s">
        <v>276</v>
      </c>
      <c r="B21" s="920">
        <v>72.415</v>
      </c>
      <c r="C21" s="921">
        <v>126.963</v>
      </c>
      <c r="D21" s="921">
        <f t="shared" si="0"/>
        <v>199.378</v>
      </c>
      <c r="E21" s="922">
        <f t="shared" si="1"/>
        <v>0.014382721286063925</v>
      </c>
      <c r="F21" s="920">
        <v>118.13799999999999</v>
      </c>
      <c r="G21" s="921">
        <v>148.78300000000002</v>
      </c>
      <c r="H21" s="921">
        <f t="shared" si="2"/>
        <v>266.921</v>
      </c>
      <c r="I21" s="922">
        <f t="shared" si="3"/>
        <v>-0.25304490841859584</v>
      </c>
      <c r="J21" s="920">
        <v>72.415</v>
      </c>
      <c r="K21" s="921">
        <v>126.963</v>
      </c>
      <c r="L21" s="921">
        <f t="shared" si="4"/>
        <v>199.378</v>
      </c>
      <c r="M21" s="922">
        <f t="shared" si="5"/>
        <v>0.014382721286063925</v>
      </c>
      <c r="N21" s="920">
        <v>118.13799999999999</v>
      </c>
      <c r="O21" s="921">
        <v>148.78300000000002</v>
      </c>
      <c r="P21" s="921">
        <f t="shared" si="6"/>
        <v>266.921</v>
      </c>
      <c r="Q21" s="922">
        <f t="shared" si="7"/>
        <v>-0.25304490841859584</v>
      </c>
    </row>
    <row r="22" spans="1:17" s="923" customFormat="1" ht="18" customHeight="1">
      <c r="A22" s="919" t="s">
        <v>260</v>
      </c>
      <c r="B22" s="920">
        <v>113.355</v>
      </c>
      <c r="C22" s="921">
        <v>67.65200000000002</v>
      </c>
      <c r="D22" s="921">
        <f t="shared" si="0"/>
        <v>181.007</v>
      </c>
      <c r="E22" s="922">
        <f t="shared" si="1"/>
        <v>0.01305747490609081</v>
      </c>
      <c r="F22" s="920">
        <v>196.12300000000002</v>
      </c>
      <c r="G22" s="921">
        <v>139.79</v>
      </c>
      <c r="H22" s="921">
        <f t="shared" si="2"/>
        <v>335.913</v>
      </c>
      <c r="I22" s="922">
        <f t="shared" si="3"/>
        <v>-0.4611491665996851</v>
      </c>
      <c r="J22" s="920">
        <v>113.355</v>
      </c>
      <c r="K22" s="921">
        <v>67.65200000000002</v>
      </c>
      <c r="L22" s="921">
        <f t="shared" si="4"/>
        <v>181.007</v>
      </c>
      <c r="M22" s="922">
        <f t="shared" si="5"/>
        <v>0.01305747490609081</v>
      </c>
      <c r="N22" s="920">
        <v>196.12300000000002</v>
      </c>
      <c r="O22" s="921">
        <v>139.79</v>
      </c>
      <c r="P22" s="921">
        <f t="shared" si="6"/>
        <v>335.913</v>
      </c>
      <c r="Q22" s="922">
        <f t="shared" si="7"/>
        <v>-0.4611491665996851</v>
      </c>
    </row>
    <row r="23" spans="1:17" s="923" customFormat="1" ht="18" customHeight="1">
      <c r="A23" s="919" t="s">
        <v>298</v>
      </c>
      <c r="B23" s="920">
        <v>73.84</v>
      </c>
      <c r="C23" s="921">
        <v>82.1</v>
      </c>
      <c r="D23" s="921">
        <f t="shared" si="0"/>
        <v>155.94</v>
      </c>
      <c r="E23" s="922">
        <f t="shared" si="1"/>
        <v>0.011249192776278269</v>
      </c>
      <c r="F23" s="920">
        <v>74.6</v>
      </c>
      <c r="G23" s="921">
        <v>89.7</v>
      </c>
      <c r="H23" s="921">
        <f t="shared" si="2"/>
        <v>164.3</v>
      </c>
      <c r="I23" s="922">
        <f t="shared" si="3"/>
        <v>-0.05088253195374326</v>
      </c>
      <c r="J23" s="920">
        <v>73.84</v>
      </c>
      <c r="K23" s="921">
        <v>82.1</v>
      </c>
      <c r="L23" s="921">
        <f t="shared" si="4"/>
        <v>155.94</v>
      </c>
      <c r="M23" s="922">
        <f t="shared" si="5"/>
        <v>0.011249192776278269</v>
      </c>
      <c r="N23" s="920">
        <v>74.6</v>
      </c>
      <c r="O23" s="921">
        <v>89.7</v>
      </c>
      <c r="P23" s="921">
        <f t="shared" si="6"/>
        <v>164.3</v>
      </c>
      <c r="Q23" s="922">
        <f t="shared" si="7"/>
        <v>-0.05088253195374326</v>
      </c>
    </row>
    <row r="24" spans="1:17" s="923" customFormat="1" ht="18" customHeight="1">
      <c r="A24" s="919" t="s">
        <v>288</v>
      </c>
      <c r="B24" s="920">
        <v>67.098</v>
      </c>
      <c r="C24" s="921">
        <v>82.413</v>
      </c>
      <c r="D24" s="921">
        <f t="shared" si="0"/>
        <v>149.511</v>
      </c>
      <c r="E24" s="922">
        <f t="shared" si="1"/>
        <v>0.010785417860549828</v>
      </c>
      <c r="F24" s="920">
        <v>2.037</v>
      </c>
      <c r="G24" s="921">
        <v>18.579</v>
      </c>
      <c r="H24" s="921">
        <f t="shared" si="2"/>
        <v>20.616</v>
      </c>
      <c r="I24" s="922">
        <f t="shared" si="3"/>
        <v>6.252182770663562</v>
      </c>
      <c r="J24" s="920">
        <v>67.098</v>
      </c>
      <c r="K24" s="921">
        <v>82.413</v>
      </c>
      <c r="L24" s="921">
        <f t="shared" si="4"/>
        <v>149.511</v>
      </c>
      <c r="M24" s="922">
        <f t="shared" si="5"/>
        <v>0.010785417860549828</v>
      </c>
      <c r="N24" s="920">
        <v>2.037</v>
      </c>
      <c r="O24" s="921">
        <v>18.579</v>
      </c>
      <c r="P24" s="921">
        <f t="shared" si="6"/>
        <v>20.616</v>
      </c>
      <c r="Q24" s="922">
        <f t="shared" si="7"/>
        <v>6.252182770663562</v>
      </c>
    </row>
    <row r="25" spans="1:17" s="923" customFormat="1" ht="18" customHeight="1">
      <c r="A25" s="919" t="s">
        <v>262</v>
      </c>
      <c r="B25" s="920">
        <v>61.92699999999999</v>
      </c>
      <c r="C25" s="921">
        <v>58.669000000000004</v>
      </c>
      <c r="D25" s="921">
        <f t="shared" si="0"/>
        <v>120.596</v>
      </c>
      <c r="E25" s="922">
        <f t="shared" si="1"/>
        <v>0.00869954887808166</v>
      </c>
      <c r="F25" s="920">
        <v>53.49400000000001</v>
      </c>
      <c r="G25" s="921">
        <v>45.251000000000005</v>
      </c>
      <c r="H25" s="921">
        <f t="shared" si="2"/>
        <v>98.745</v>
      </c>
      <c r="I25" s="922">
        <f t="shared" si="3"/>
        <v>0.22128715377993813</v>
      </c>
      <c r="J25" s="920">
        <v>61.92699999999999</v>
      </c>
      <c r="K25" s="921">
        <v>58.669000000000004</v>
      </c>
      <c r="L25" s="921">
        <f t="shared" si="4"/>
        <v>120.596</v>
      </c>
      <c r="M25" s="922">
        <f t="shared" si="5"/>
        <v>0.00869954887808166</v>
      </c>
      <c r="N25" s="920">
        <v>53.49400000000001</v>
      </c>
      <c r="O25" s="921">
        <v>45.251000000000005</v>
      </c>
      <c r="P25" s="921">
        <f t="shared" si="6"/>
        <v>98.745</v>
      </c>
      <c r="Q25" s="922">
        <f t="shared" si="7"/>
        <v>0.22128715377993813</v>
      </c>
    </row>
    <row r="26" spans="1:17" s="923" customFormat="1" ht="18" customHeight="1">
      <c r="A26" s="919" t="s">
        <v>261</v>
      </c>
      <c r="B26" s="920">
        <v>55.733</v>
      </c>
      <c r="C26" s="921">
        <v>59.70400000000001</v>
      </c>
      <c r="D26" s="921">
        <f t="shared" si="0"/>
        <v>115.43700000000001</v>
      </c>
      <c r="E26" s="922">
        <f t="shared" si="1"/>
        <v>0.008327389165802454</v>
      </c>
      <c r="F26" s="920">
        <v>31.125999999999998</v>
      </c>
      <c r="G26" s="921">
        <v>57.437</v>
      </c>
      <c r="H26" s="921">
        <f t="shared" si="2"/>
        <v>88.56299999999999</v>
      </c>
      <c r="I26" s="922">
        <f t="shared" si="3"/>
        <v>0.3034450052505</v>
      </c>
      <c r="J26" s="920">
        <v>55.733</v>
      </c>
      <c r="K26" s="921">
        <v>59.70400000000001</v>
      </c>
      <c r="L26" s="921">
        <f t="shared" si="4"/>
        <v>115.43700000000001</v>
      </c>
      <c r="M26" s="922">
        <f t="shared" si="5"/>
        <v>0.008327389165802454</v>
      </c>
      <c r="N26" s="920">
        <v>31.125999999999998</v>
      </c>
      <c r="O26" s="921">
        <v>57.437</v>
      </c>
      <c r="P26" s="921">
        <f t="shared" si="6"/>
        <v>88.56299999999999</v>
      </c>
      <c r="Q26" s="922">
        <f t="shared" si="7"/>
        <v>0.3034450052505</v>
      </c>
    </row>
    <row r="27" spans="1:17" s="923" customFormat="1" ht="18" customHeight="1">
      <c r="A27" s="919" t="s">
        <v>263</v>
      </c>
      <c r="B27" s="920">
        <v>75.64</v>
      </c>
      <c r="C27" s="921">
        <v>29.482</v>
      </c>
      <c r="D27" s="921">
        <f t="shared" si="0"/>
        <v>105.122</v>
      </c>
      <c r="E27" s="922">
        <f t="shared" si="1"/>
        <v>0.007583286155110454</v>
      </c>
      <c r="F27" s="920">
        <v>75.41</v>
      </c>
      <c r="G27" s="921">
        <v>34.259</v>
      </c>
      <c r="H27" s="921">
        <f t="shared" si="2"/>
        <v>109.669</v>
      </c>
      <c r="I27" s="922">
        <f t="shared" si="3"/>
        <v>-0.04146112392745438</v>
      </c>
      <c r="J27" s="920">
        <v>75.64</v>
      </c>
      <c r="K27" s="921">
        <v>29.482</v>
      </c>
      <c r="L27" s="921">
        <f t="shared" si="4"/>
        <v>105.122</v>
      </c>
      <c r="M27" s="922">
        <f t="shared" si="5"/>
        <v>0.007583286155110454</v>
      </c>
      <c r="N27" s="920">
        <v>75.41</v>
      </c>
      <c r="O27" s="921">
        <v>34.259</v>
      </c>
      <c r="P27" s="921">
        <f t="shared" si="6"/>
        <v>109.669</v>
      </c>
      <c r="Q27" s="922">
        <f t="shared" si="7"/>
        <v>-0.04146112392745438</v>
      </c>
    </row>
    <row r="28" spans="1:17" s="923" customFormat="1" ht="18" customHeight="1">
      <c r="A28" s="919" t="s">
        <v>258</v>
      </c>
      <c r="B28" s="920">
        <v>59.435</v>
      </c>
      <c r="C28" s="921">
        <v>42.225</v>
      </c>
      <c r="D28" s="921">
        <f t="shared" si="0"/>
        <v>101.66</v>
      </c>
      <c r="E28" s="922">
        <f t="shared" si="1"/>
        <v>0.007333544553266954</v>
      </c>
      <c r="F28" s="920">
        <v>23.97</v>
      </c>
      <c r="G28" s="921">
        <v>43.217999999999996</v>
      </c>
      <c r="H28" s="921">
        <f t="shared" si="2"/>
        <v>67.18799999999999</v>
      </c>
      <c r="I28" s="922">
        <f t="shared" si="3"/>
        <v>0.5130678097279278</v>
      </c>
      <c r="J28" s="920">
        <v>59.435</v>
      </c>
      <c r="K28" s="921">
        <v>42.225</v>
      </c>
      <c r="L28" s="921">
        <f t="shared" si="4"/>
        <v>101.66</v>
      </c>
      <c r="M28" s="922">
        <f t="shared" si="5"/>
        <v>0.007333544553266954</v>
      </c>
      <c r="N28" s="920">
        <v>23.97</v>
      </c>
      <c r="O28" s="921">
        <v>43.217999999999996</v>
      </c>
      <c r="P28" s="921">
        <f t="shared" si="6"/>
        <v>67.18799999999999</v>
      </c>
      <c r="Q28" s="922">
        <f t="shared" si="7"/>
        <v>0.5130678097279278</v>
      </c>
    </row>
    <row r="29" spans="1:17" s="923" customFormat="1" ht="18" customHeight="1">
      <c r="A29" s="919" t="s">
        <v>257</v>
      </c>
      <c r="B29" s="920">
        <v>39.535</v>
      </c>
      <c r="C29" s="921">
        <v>32.664</v>
      </c>
      <c r="D29" s="921">
        <f t="shared" si="0"/>
        <v>72.199</v>
      </c>
      <c r="E29" s="922">
        <f t="shared" si="1"/>
        <v>0.005208288247111162</v>
      </c>
      <c r="F29" s="920">
        <v>94.017</v>
      </c>
      <c r="G29" s="921">
        <v>70.47200000000001</v>
      </c>
      <c r="H29" s="921">
        <f t="shared" si="2"/>
        <v>164.489</v>
      </c>
      <c r="I29" s="922">
        <f t="shared" si="3"/>
        <v>-0.5610709530728499</v>
      </c>
      <c r="J29" s="920">
        <v>39.535</v>
      </c>
      <c r="K29" s="921">
        <v>32.664</v>
      </c>
      <c r="L29" s="921">
        <f t="shared" si="4"/>
        <v>72.199</v>
      </c>
      <c r="M29" s="922">
        <f t="shared" si="5"/>
        <v>0.005208288247111162</v>
      </c>
      <c r="N29" s="920">
        <v>94.017</v>
      </c>
      <c r="O29" s="921">
        <v>70.47200000000001</v>
      </c>
      <c r="P29" s="921">
        <f t="shared" si="6"/>
        <v>164.489</v>
      </c>
      <c r="Q29" s="922">
        <f t="shared" si="7"/>
        <v>-0.5610709530728499</v>
      </c>
    </row>
    <row r="30" spans="1:17" s="923" customFormat="1" ht="18" customHeight="1">
      <c r="A30" s="919" t="s">
        <v>264</v>
      </c>
      <c r="B30" s="920">
        <v>24.35</v>
      </c>
      <c r="C30" s="921">
        <v>47.185</v>
      </c>
      <c r="D30" s="921">
        <f t="shared" si="0"/>
        <v>71.535</v>
      </c>
      <c r="E30" s="922">
        <f t="shared" si="1"/>
        <v>0.005160388644677863</v>
      </c>
      <c r="F30" s="920">
        <v>35.524</v>
      </c>
      <c r="G30" s="921">
        <v>78.019</v>
      </c>
      <c r="H30" s="921">
        <f t="shared" si="2"/>
        <v>113.543</v>
      </c>
      <c r="I30" s="922">
        <f t="shared" si="3"/>
        <v>-0.369974370943167</v>
      </c>
      <c r="J30" s="920">
        <v>24.35</v>
      </c>
      <c r="K30" s="921">
        <v>47.185</v>
      </c>
      <c r="L30" s="921">
        <f t="shared" si="4"/>
        <v>71.535</v>
      </c>
      <c r="M30" s="922">
        <f t="shared" si="5"/>
        <v>0.005160388644677863</v>
      </c>
      <c r="N30" s="920">
        <v>35.524</v>
      </c>
      <c r="O30" s="921">
        <v>78.019</v>
      </c>
      <c r="P30" s="921">
        <f t="shared" si="6"/>
        <v>113.543</v>
      </c>
      <c r="Q30" s="922">
        <f t="shared" si="7"/>
        <v>-0.369974370943167</v>
      </c>
    </row>
    <row r="31" spans="1:17" s="923" customFormat="1" ht="18" customHeight="1">
      <c r="A31" s="919" t="s">
        <v>285</v>
      </c>
      <c r="B31" s="920">
        <v>27.143</v>
      </c>
      <c r="C31" s="921">
        <v>43.538000000000004</v>
      </c>
      <c r="D31" s="921">
        <f t="shared" si="0"/>
        <v>70.68100000000001</v>
      </c>
      <c r="E31" s="922">
        <f t="shared" si="1"/>
        <v>0.005098782830704915</v>
      </c>
      <c r="F31" s="920">
        <v>25.07</v>
      </c>
      <c r="G31" s="921">
        <v>40.635</v>
      </c>
      <c r="H31" s="921">
        <f t="shared" si="2"/>
        <v>65.705</v>
      </c>
      <c r="I31" s="922">
        <f t="shared" si="3"/>
        <v>0.07573244045354266</v>
      </c>
      <c r="J31" s="920">
        <v>27.143</v>
      </c>
      <c r="K31" s="921">
        <v>43.538000000000004</v>
      </c>
      <c r="L31" s="921">
        <f t="shared" si="4"/>
        <v>70.68100000000001</v>
      </c>
      <c r="M31" s="922">
        <f t="shared" si="5"/>
        <v>0.005098782830704915</v>
      </c>
      <c r="N31" s="920">
        <v>25.07</v>
      </c>
      <c r="O31" s="921">
        <v>40.635</v>
      </c>
      <c r="P31" s="921">
        <f t="shared" si="6"/>
        <v>65.705</v>
      </c>
      <c r="Q31" s="922">
        <f t="shared" si="7"/>
        <v>0.07573244045354266</v>
      </c>
    </row>
    <row r="32" spans="1:17" s="923" customFormat="1" ht="18" customHeight="1">
      <c r="A32" s="919" t="s">
        <v>299</v>
      </c>
      <c r="B32" s="920">
        <v>14.13</v>
      </c>
      <c r="C32" s="921">
        <v>31.38</v>
      </c>
      <c r="D32" s="921">
        <f t="shared" si="0"/>
        <v>45.51</v>
      </c>
      <c r="E32" s="922">
        <f t="shared" si="1"/>
        <v>0.003282998353523304</v>
      </c>
      <c r="F32" s="920">
        <v>8.3</v>
      </c>
      <c r="G32" s="921">
        <v>22.42</v>
      </c>
      <c r="H32" s="921">
        <f t="shared" si="2"/>
        <v>30.720000000000002</v>
      </c>
      <c r="I32" s="922">
        <f t="shared" si="3"/>
        <v>0.4814453124999998</v>
      </c>
      <c r="J32" s="920">
        <v>14.13</v>
      </c>
      <c r="K32" s="921">
        <v>31.38</v>
      </c>
      <c r="L32" s="921">
        <f t="shared" si="4"/>
        <v>45.51</v>
      </c>
      <c r="M32" s="922">
        <f t="shared" si="5"/>
        <v>0.003282998353523304</v>
      </c>
      <c r="N32" s="920">
        <v>8.3</v>
      </c>
      <c r="O32" s="921">
        <v>22.42</v>
      </c>
      <c r="P32" s="921">
        <f t="shared" si="6"/>
        <v>30.720000000000002</v>
      </c>
      <c r="Q32" s="922">
        <f t="shared" si="7"/>
        <v>0.4814453124999998</v>
      </c>
    </row>
    <row r="33" spans="1:17" s="923" customFormat="1" ht="18" customHeight="1">
      <c r="A33" s="919" t="s">
        <v>283</v>
      </c>
      <c r="B33" s="920">
        <v>16.6</v>
      </c>
      <c r="C33" s="921">
        <v>27.285999999999998</v>
      </c>
      <c r="D33" s="921">
        <f t="shared" si="0"/>
        <v>43.885999999999996</v>
      </c>
      <c r="E33" s="922">
        <f t="shared" si="1"/>
        <v>0.0031658463138370405</v>
      </c>
      <c r="F33" s="920">
        <v>29.074000000000005</v>
      </c>
      <c r="G33" s="921">
        <v>31.509</v>
      </c>
      <c r="H33" s="921">
        <f t="shared" si="2"/>
        <v>60.583000000000006</v>
      </c>
      <c r="I33" s="922">
        <f t="shared" si="3"/>
        <v>-0.27560536784246414</v>
      </c>
      <c r="J33" s="920">
        <v>16.6</v>
      </c>
      <c r="K33" s="921">
        <v>27.285999999999998</v>
      </c>
      <c r="L33" s="921">
        <f t="shared" si="4"/>
        <v>43.885999999999996</v>
      </c>
      <c r="M33" s="922">
        <f t="shared" si="5"/>
        <v>0.0031658463138370405</v>
      </c>
      <c r="N33" s="920">
        <v>29.074000000000005</v>
      </c>
      <c r="O33" s="921">
        <v>31.509</v>
      </c>
      <c r="P33" s="921">
        <f t="shared" si="6"/>
        <v>60.583000000000006</v>
      </c>
      <c r="Q33" s="922">
        <f t="shared" si="7"/>
        <v>-0.27560536784246414</v>
      </c>
    </row>
    <row r="34" spans="1:17" s="923" customFormat="1" ht="18" customHeight="1">
      <c r="A34" s="919" t="s">
        <v>300</v>
      </c>
      <c r="B34" s="920">
        <v>12.2</v>
      </c>
      <c r="C34" s="921">
        <v>26.2</v>
      </c>
      <c r="D34" s="921">
        <f t="shared" si="0"/>
        <v>38.4</v>
      </c>
      <c r="E34" s="922">
        <f t="shared" si="1"/>
        <v>0.0027700974901185425</v>
      </c>
      <c r="F34" s="920">
        <v>20.46</v>
      </c>
      <c r="G34" s="921">
        <v>24.76</v>
      </c>
      <c r="H34" s="921">
        <f t="shared" si="2"/>
        <v>45.22</v>
      </c>
      <c r="I34" s="922">
        <f t="shared" si="3"/>
        <v>-0.15081822202565243</v>
      </c>
      <c r="J34" s="920">
        <v>12.2</v>
      </c>
      <c r="K34" s="921">
        <v>26.2</v>
      </c>
      <c r="L34" s="921">
        <f t="shared" si="4"/>
        <v>38.4</v>
      </c>
      <c r="M34" s="922">
        <f t="shared" si="5"/>
        <v>0.0027700974901185425</v>
      </c>
      <c r="N34" s="920">
        <v>20.46</v>
      </c>
      <c r="O34" s="921">
        <v>24.76</v>
      </c>
      <c r="P34" s="921">
        <f t="shared" si="6"/>
        <v>45.22</v>
      </c>
      <c r="Q34" s="922">
        <f t="shared" si="7"/>
        <v>-0.15081822202565243</v>
      </c>
    </row>
    <row r="35" spans="1:17" s="923" customFormat="1" ht="18" customHeight="1">
      <c r="A35" s="919" t="s">
        <v>273</v>
      </c>
      <c r="B35" s="920">
        <v>9.007</v>
      </c>
      <c r="C35" s="921">
        <v>20.707</v>
      </c>
      <c r="D35" s="921">
        <f t="shared" si="0"/>
        <v>29.714</v>
      </c>
      <c r="E35" s="922">
        <f t="shared" si="1"/>
        <v>0.002143507208890166</v>
      </c>
      <c r="F35" s="920">
        <v>61.086</v>
      </c>
      <c r="G35" s="921">
        <v>83.688</v>
      </c>
      <c r="H35" s="921">
        <f t="shared" si="2"/>
        <v>144.774</v>
      </c>
      <c r="I35" s="922">
        <f t="shared" si="3"/>
        <v>-0.7947559644687582</v>
      </c>
      <c r="J35" s="920">
        <v>9.007</v>
      </c>
      <c r="K35" s="921">
        <v>20.707</v>
      </c>
      <c r="L35" s="921">
        <f t="shared" si="4"/>
        <v>29.714</v>
      </c>
      <c r="M35" s="922">
        <f t="shared" si="5"/>
        <v>0.002143507208890166</v>
      </c>
      <c r="N35" s="920">
        <v>61.086</v>
      </c>
      <c r="O35" s="921">
        <v>83.688</v>
      </c>
      <c r="P35" s="921">
        <f t="shared" si="6"/>
        <v>144.774</v>
      </c>
      <c r="Q35" s="922">
        <f t="shared" si="7"/>
        <v>-0.7947559644687582</v>
      </c>
    </row>
    <row r="36" spans="1:17" s="923" customFormat="1" ht="18" customHeight="1">
      <c r="A36" s="919" t="s">
        <v>284</v>
      </c>
      <c r="B36" s="920">
        <v>14.551</v>
      </c>
      <c r="C36" s="921">
        <v>12.978</v>
      </c>
      <c r="D36" s="921">
        <f t="shared" si="0"/>
        <v>27.529</v>
      </c>
      <c r="E36" s="922">
        <f t="shared" si="1"/>
        <v>0.001985885776184202</v>
      </c>
      <c r="F36" s="920">
        <v>17.164</v>
      </c>
      <c r="G36" s="921">
        <v>16.787</v>
      </c>
      <c r="H36" s="921">
        <f t="shared" si="2"/>
        <v>33.951</v>
      </c>
      <c r="I36" s="922">
        <f t="shared" si="3"/>
        <v>-0.18915495861683018</v>
      </c>
      <c r="J36" s="920">
        <v>14.551</v>
      </c>
      <c r="K36" s="921">
        <v>12.978</v>
      </c>
      <c r="L36" s="921">
        <f t="shared" si="4"/>
        <v>27.529</v>
      </c>
      <c r="M36" s="922">
        <f t="shared" si="5"/>
        <v>0.001985885776184202</v>
      </c>
      <c r="N36" s="920">
        <v>17.164</v>
      </c>
      <c r="O36" s="921">
        <v>16.787</v>
      </c>
      <c r="P36" s="921">
        <f t="shared" si="6"/>
        <v>33.951</v>
      </c>
      <c r="Q36" s="922">
        <f t="shared" si="7"/>
        <v>-0.18915495861683018</v>
      </c>
    </row>
    <row r="37" spans="1:17" s="923" customFormat="1" ht="18" customHeight="1">
      <c r="A37" s="919" t="s">
        <v>272</v>
      </c>
      <c r="B37" s="920">
        <v>10.698</v>
      </c>
      <c r="C37" s="921">
        <v>15.025</v>
      </c>
      <c r="D37" s="921">
        <f t="shared" si="0"/>
        <v>25.723</v>
      </c>
      <c r="E37" s="922">
        <f t="shared" si="1"/>
        <v>0.0018556046286020643</v>
      </c>
      <c r="F37" s="920">
        <v>6.746</v>
      </c>
      <c r="G37" s="921">
        <v>14.553999999999998</v>
      </c>
      <c r="H37" s="921">
        <f t="shared" si="2"/>
        <v>21.299999999999997</v>
      </c>
      <c r="I37" s="922">
        <f t="shared" si="3"/>
        <v>0.20765258215962445</v>
      </c>
      <c r="J37" s="920">
        <v>10.698</v>
      </c>
      <c r="K37" s="921">
        <v>15.025</v>
      </c>
      <c r="L37" s="921">
        <f t="shared" si="4"/>
        <v>25.723</v>
      </c>
      <c r="M37" s="922">
        <f t="shared" si="5"/>
        <v>0.0018556046286020643</v>
      </c>
      <c r="N37" s="920">
        <v>6.746</v>
      </c>
      <c r="O37" s="921">
        <v>14.553999999999998</v>
      </c>
      <c r="P37" s="921">
        <f t="shared" si="6"/>
        <v>21.299999999999997</v>
      </c>
      <c r="Q37" s="922">
        <f t="shared" si="7"/>
        <v>0.20765258215962445</v>
      </c>
    </row>
    <row r="38" spans="1:17" s="923" customFormat="1" ht="18" customHeight="1">
      <c r="A38" s="919" t="s">
        <v>301</v>
      </c>
      <c r="B38" s="920">
        <v>20.323</v>
      </c>
      <c r="C38" s="921">
        <v>4.898</v>
      </c>
      <c r="D38" s="921">
        <f t="shared" si="0"/>
        <v>25.221</v>
      </c>
      <c r="E38" s="922">
        <f t="shared" si="1"/>
        <v>0.0018193913749552022</v>
      </c>
      <c r="F38" s="920">
        <v>122.63</v>
      </c>
      <c r="G38" s="921">
        <v>13.936</v>
      </c>
      <c r="H38" s="921">
        <f t="shared" si="2"/>
        <v>136.566</v>
      </c>
      <c r="I38" s="922">
        <f t="shared" si="3"/>
        <v>-0.8153200650235051</v>
      </c>
      <c r="J38" s="920">
        <v>20.323</v>
      </c>
      <c r="K38" s="921">
        <v>4.898</v>
      </c>
      <c r="L38" s="921">
        <f t="shared" si="4"/>
        <v>25.221</v>
      </c>
      <c r="M38" s="922">
        <f t="shared" si="5"/>
        <v>0.0018193913749552022</v>
      </c>
      <c r="N38" s="920">
        <v>122.63</v>
      </c>
      <c r="O38" s="921">
        <v>13.936</v>
      </c>
      <c r="P38" s="921">
        <f t="shared" si="6"/>
        <v>136.566</v>
      </c>
      <c r="Q38" s="922">
        <f t="shared" si="7"/>
        <v>-0.8153200650235051</v>
      </c>
    </row>
    <row r="39" spans="1:17" s="923" customFormat="1" ht="18" customHeight="1">
      <c r="A39" s="919" t="s">
        <v>268</v>
      </c>
      <c r="B39" s="920">
        <v>7.395999999999999</v>
      </c>
      <c r="C39" s="921">
        <v>17.714</v>
      </c>
      <c r="D39" s="921">
        <f t="shared" si="0"/>
        <v>25.11</v>
      </c>
      <c r="E39" s="922">
        <f t="shared" si="1"/>
        <v>0.001811384061897828</v>
      </c>
      <c r="F39" s="920">
        <v>10.14</v>
      </c>
      <c r="G39" s="921">
        <v>18.429</v>
      </c>
      <c r="H39" s="921">
        <f t="shared" si="2"/>
        <v>28.569</v>
      </c>
      <c r="I39" s="922">
        <f t="shared" si="3"/>
        <v>-0.12107529139976902</v>
      </c>
      <c r="J39" s="920">
        <v>7.395999999999999</v>
      </c>
      <c r="K39" s="921">
        <v>17.714</v>
      </c>
      <c r="L39" s="921">
        <f t="shared" si="4"/>
        <v>25.11</v>
      </c>
      <c r="M39" s="922">
        <f t="shared" si="5"/>
        <v>0.001811384061897828</v>
      </c>
      <c r="N39" s="920">
        <v>10.14</v>
      </c>
      <c r="O39" s="921">
        <v>18.429</v>
      </c>
      <c r="P39" s="921">
        <f t="shared" si="6"/>
        <v>28.569</v>
      </c>
      <c r="Q39" s="922">
        <f t="shared" si="7"/>
        <v>-0.12107529139976902</v>
      </c>
    </row>
    <row r="40" spans="1:17" s="923" customFormat="1" ht="18" customHeight="1">
      <c r="A40" s="919" t="s">
        <v>302</v>
      </c>
      <c r="B40" s="920">
        <v>10.052</v>
      </c>
      <c r="C40" s="921">
        <v>14.89</v>
      </c>
      <c r="D40" s="921">
        <f t="shared" si="0"/>
        <v>24.942</v>
      </c>
      <c r="E40" s="922">
        <f t="shared" si="1"/>
        <v>0.0017992648853785596</v>
      </c>
      <c r="F40" s="920">
        <v>5.2330000000000005</v>
      </c>
      <c r="G40" s="921">
        <v>4.806</v>
      </c>
      <c r="H40" s="921">
        <f t="shared" si="2"/>
        <v>10.039000000000001</v>
      </c>
      <c r="I40" s="922">
        <f t="shared" si="3"/>
        <v>1.4845104094033266</v>
      </c>
      <c r="J40" s="920">
        <v>10.052</v>
      </c>
      <c r="K40" s="921">
        <v>14.89</v>
      </c>
      <c r="L40" s="921">
        <f t="shared" si="4"/>
        <v>24.942</v>
      </c>
      <c r="M40" s="922">
        <f t="shared" si="5"/>
        <v>0.0017992648853785596</v>
      </c>
      <c r="N40" s="920">
        <v>5.2330000000000005</v>
      </c>
      <c r="O40" s="921">
        <v>4.806</v>
      </c>
      <c r="P40" s="921">
        <f t="shared" si="6"/>
        <v>10.039000000000001</v>
      </c>
      <c r="Q40" s="922">
        <f t="shared" si="7"/>
        <v>1.4845104094033266</v>
      </c>
    </row>
    <row r="41" spans="1:17" s="923" customFormat="1" ht="18" customHeight="1">
      <c r="A41" s="919" t="s">
        <v>279</v>
      </c>
      <c r="B41" s="920">
        <v>18.924</v>
      </c>
      <c r="C41" s="921">
        <v>5.5329999999999995</v>
      </c>
      <c r="D41" s="921">
        <f t="shared" si="0"/>
        <v>24.457</v>
      </c>
      <c r="E41" s="922">
        <f t="shared" si="1"/>
        <v>0.0017642779769747186</v>
      </c>
      <c r="F41" s="920">
        <v>10.83</v>
      </c>
      <c r="G41" s="921">
        <v>4.211</v>
      </c>
      <c r="H41" s="921">
        <f t="shared" si="2"/>
        <v>15.041</v>
      </c>
      <c r="I41" s="922">
        <f t="shared" si="3"/>
        <v>0.6260222059703477</v>
      </c>
      <c r="J41" s="920">
        <v>18.924</v>
      </c>
      <c r="K41" s="921">
        <v>5.5329999999999995</v>
      </c>
      <c r="L41" s="921">
        <f t="shared" si="4"/>
        <v>24.457</v>
      </c>
      <c r="M41" s="922">
        <f t="shared" si="5"/>
        <v>0.0017642779769747186</v>
      </c>
      <c r="N41" s="920">
        <v>10.83</v>
      </c>
      <c r="O41" s="921">
        <v>4.211</v>
      </c>
      <c r="P41" s="921">
        <f t="shared" si="6"/>
        <v>15.041</v>
      </c>
      <c r="Q41" s="922">
        <f t="shared" si="7"/>
        <v>0.6260222059703477</v>
      </c>
    </row>
    <row r="42" spans="1:17" s="923" customFormat="1" ht="18" customHeight="1">
      <c r="A42" s="919" t="s">
        <v>303</v>
      </c>
      <c r="B42" s="920">
        <v>8.52</v>
      </c>
      <c r="C42" s="921">
        <v>13.8</v>
      </c>
      <c r="D42" s="921">
        <f t="shared" si="0"/>
        <v>22.32</v>
      </c>
      <c r="E42" s="922">
        <f t="shared" si="1"/>
        <v>0.0016101191661314028</v>
      </c>
      <c r="F42" s="920">
        <v>10.55</v>
      </c>
      <c r="G42" s="921">
        <v>18.67</v>
      </c>
      <c r="H42" s="921">
        <f t="shared" si="2"/>
        <v>29.220000000000002</v>
      </c>
      <c r="I42" s="922">
        <f t="shared" si="3"/>
        <v>-0.23613963039014374</v>
      </c>
      <c r="J42" s="920">
        <v>8.52</v>
      </c>
      <c r="K42" s="921">
        <v>13.8</v>
      </c>
      <c r="L42" s="921">
        <f t="shared" si="4"/>
        <v>22.32</v>
      </c>
      <c r="M42" s="922">
        <f t="shared" si="5"/>
        <v>0.0016101191661314028</v>
      </c>
      <c r="N42" s="920">
        <v>10.55</v>
      </c>
      <c r="O42" s="921">
        <v>18.67</v>
      </c>
      <c r="P42" s="921">
        <f t="shared" si="6"/>
        <v>29.220000000000002</v>
      </c>
      <c r="Q42" s="922">
        <f t="shared" si="7"/>
        <v>-0.23613963039014374</v>
      </c>
    </row>
    <row r="43" spans="1:17" s="923" customFormat="1" ht="18" customHeight="1">
      <c r="A43" s="919" t="s">
        <v>269</v>
      </c>
      <c r="B43" s="920">
        <v>13.06</v>
      </c>
      <c r="C43" s="921">
        <v>9.259</v>
      </c>
      <c r="D43" s="921">
        <f t="shared" si="0"/>
        <v>22.319000000000003</v>
      </c>
      <c r="E43" s="922">
        <f t="shared" si="1"/>
        <v>0.0016100470281759313</v>
      </c>
      <c r="F43" s="920">
        <v>13.783000000000001</v>
      </c>
      <c r="G43" s="921">
        <v>15.558</v>
      </c>
      <c r="H43" s="921">
        <f t="shared" si="2"/>
        <v>29.341</v>
      </c>
      <c r="I43" s="922">
        <f t="shared" si="3"/>
        <v>-0.23932381309430484</v>
      </c>
      <c r="J43" s="920">
        <v>13.06</v>
      </c>
      <c r="K43" s="921">
        <v>9.259</v>
      </c>
      <c r="L43" s="921">
        <f t="shared" si="4"/>
        <v>22.319000000000003</v>
      </c>
      <c r="M43" s="922">
        <f t="shared" si="5"/>
        <v>0.0016100470281759313</v>
      </c>
      <c r="N43" s="920">
        <v>13.783000000000001</v>
      </c>
      <c r="O43" s="921">
        <v>15.558</v>
      </c>
      <c r="P43" s="921">
        <f t="shared" si="6"/>
        <v>29.341</v>
      </c>
      <c r="Q43" s="922">
        <f t="shared" si="7"/>
        <v>-0.23932381309430484</v>
      </c>
    </row>
    <row r="44" spans="1:17" s="923" customFormat="1" ht="18" customHeight="1">
      <c r="A44" s="919" t="s">
        <v>271</v>
      </c>
      <c r="B44" s="920">
        <v>7.383999999999999</v>
      </c>
      <c r="C44" s="921">
        <v>14.869</v>
      </c>
      <c r="D44" s="921">
        <f t="shared" si="0"/>
        <v>22.253</v>
      </c>
      <c r="E44" s="922">
        <f t="shared" si="1"/>
        <v>0.0016052859231147898</v>
      </c>
      <c r="F44" s="920">
        <v>4.869</v>
      </c>
      <c r="G44" s="921">
        <v>13.847000000000001</v>
      </c>
      <c r="H44" s="921">
        <f t="shared" si="2"/>
        <v>18.716</v>
      </c>
      <c r="I44" s="922">
        <f t="shared" si="3"/>
        <v>0.18898268860867695</v>
      </c>
      <c r="J44" s="920">
        <v>7.383999999999999</v>
      </c>
      <c r="K44" s="921">
        <v>14.869</v>
      </c>
      <c r="L44" s="921">
        <f t="shared" si="4"/>
        <v>22.253</v>
      </c>
      <c r="M44" s="922">
        <f t="shared" si="5"/>
        <v>0.0016052859231147898</v>
      </c>
      <c r="N44" s="920">
        <v>4.869</v>
      </c>
      <c r="O44" s="921">
        <v>13.847000000000001</v>
      </c>
      <c r="P44" s="921">
        <f t="shared" si="6"/>
        <v>18.716</v>
      </c>
      <c r="Q44" s="922">
        <f t="shared" si="7"/>
        <v>0.18898268860867695</v>
      </c>
    </row>
    <row r="45" spans="1:17" s="923" customFormat="1" ht="18" customHeight="1">
      <c r="A45" s="919" t="s">
        <v>274</v>
      </c>
      <c r="B45" s="920">
        <v>3.321</v>
      </c>
      <c r="C45" s="921">
        <v>17.831</v>
      </c>
      <c r="D45" s="921">
        <f t="shared" si="0"/>
        <v>21.152</v>
      </c>
      <c r="E45" s="922">
        <f t="shared" si="1"/>
        <v>0.0015258620341402974</v>
      </c>
      <c r="F45" s="920">
        <v>39.765</v>
      </c>
      <c r="G45" s="921">
        <v>51.187000000000005</v>
      </c>
      <c r="H45" s="921">
        <f t="shared" si="2"/>
        <v>90.952</v>
      </c>
      <c r="I45" s="922">
        <f t="shared" si="3"/>
        <v>-0.767437769372856</v>
      </c>
      <c r="J45" s="920">
        <v>3.321</v>
      </c>
      <c r="K45" s="921">
        <v>17.831</v>
      </c>
      <c r="L45" s="921">
        <f t="shared" si="4"/>
        <v>21.152</v>
      </c>
      <c r="M45" s="922">
        <f t="shared" si="5"/>
        <v>0.0015258620341402974</v>
      </c>
      <c r="N45" s="920">
        <v>39.765</v>
      </c>
      <c r="O45" s="921">
        <v>51.187000000000005</v>
      </c>
      <c r="P45" s="921">
        <f t="shared" si="6"/>
        <v>90.952</v>
      </c>
      <c r="Q45" s="922">
        <f t="shared" si="7"/>
        <v>-0.767437769372856</v>
      </c>
    </row>
    <row r="46" spans="1:17" s="923" customFormat="1" ht="18" customHeight="1">
      <c r="A46" s="919" t="s">
        <v>282</v>
      </c>
      <c r="B46" s="920">
        <v>12.33</v>
      </c>
      <c r="C46" s="921">
        <v>7.665999999999999</v>
      </c>
      <c r="D46" s="921">
        <f t="shared" si="0"/>
        <v>19.996</v>
      </c>
      <c r="E46" s="922">
        <f t="shared" si="1"/>
        <v>0.0014424705576148535</v>
      </c>
      <c r="F46" s="920">
        <v>7.698000000000001</v>
      </c>
      <c r="G46" s="921">
        <v>10.944</v>
      </c>
      <c r="H46" s="921">
        <f t="shared" si="2"/>
        <v>18.642000000000003</v>
      </c>
      <c r="I46" s="922">
        <f t="shared" si="3"/>
        <v>0.07263169187855345</v>
      </c>
      <c r="J46" s="920">
        <v>12.33</v>
      </c>
      <c r="K46" s="921">
        <v>7.665999999999999</v>
      </c>
      <c r="L46" s="921">
        <f t="shared" si="4"/>
        <v>19.996</v>
      </c>
      <c r="M46" s="922">
        <f t="shared" si="5"/>
        <v>0.0014424705576148535</v>
      </c>
      <c r="N46" s="920">
        <v>7.698000000000001</v>
      </c>
      <c r="O46" s="921">
        <v>10.944</v>
      </c>
      <c r="P46" s="921">
        <f t="shared" si="6"/>
        <v>18.642000000000003</v>
      </c>
      <c r="Q46" s="922">
        <f t="shared" si="7"/>
        <v>0.07263169187855345</v>
      </c>
    </row>
    <row r="47" spans="1:17" s="923" customFormat="1" ht="18" customHeight="1">
      <c r="A47" s="919" t="s">
        <v>265</v>
      </c>
      <c r="B47" s="920">
        <v>10.3</v>
      </c>
      <c r="C47" s="921">
        <v>9.267</v>
      </c>
      <c r="D47" s="921">
        <f t="shared" si="0"/>
        <v>19.567</v>
      </c>
      <c r="E47" s="922">
        <f t="shared" si="1"/>
        <v>0.0014115233747174355</v>
      </c>
      <c r="F47" s="920">
        <v>8.421</v>
      </c>
      <c r="G47" s="921">
        <v>13.886</v>
      </c>
      <c r="H47" s="921">
        <f t="shared" si="2"/>
        <v>22.307</v>
      </c>
      <c r="I47" s="922">
        <f t="shared" si="3"/>
        <v>-0.12283139821580669</v>
      </c>
      <c r="J47" s="920">
        <v>10.3</v>
      </c>
      <c r="K47" s="921">
        <v>9.267</v>
      </c>
      <c r="L47" s="921">
        <f t="shared" si="4"/>
        <v>19.567</v>
      </c>
      <c r="M47" s="922">
        <f t="shared" si="5"/>
        <v>0.0014115233747174355</v>
      </c>
      <c r="N47" s="920">
        <v>8.421</v>
      </c>
      <c r="O47" s="921">
        <v>13.886</v>
      </c>
      <c r="P47" s="921">
        <f t="shared" si="6"/>
        <v>22.307</v>
      </c>
      <c r="Q47" s="922">
        <f t="shared" si="7"/>
        <v>-0.12283139821580669</v>
      </c>
    </row>
    <row r="48" spans="1:17" s="923" customFormat="1" ht="18" customHeight="1">
      <c r="A48" s="919" t="s">
        <v>304</v>
      </c>
      <c r="B48" s="920">
        <v>2.3</v>
      </c>
      <c r="C48" s="921">
        <v>10.9</v>
      </c>
      <c r="D48" s="921">
        <f t="shared" si="0"/>
        <v>13.2</v>
      </c>
      <c r="E48" s="922">
        <f t="shared" si="1"/>
        <v>0.000952221012228249</v>
      </c>
      <c r="F48" s="920">
        <v>7.2</v>
      </c>
      <c r="G48" s="921">
        <v>81</v>
      </c>
      <c r="H48" s="921">
        <f t="shared" si="2"/>
        <v>88.2</v>
      </c>
      <c r="I48" s="922">
        <f t="shared" si="3"/>
        <v>-0.8503401360544218</v>
      </c>
      <c r="J48" s="920">
        <v>2.3</v>
      </c>
      <c r="K48" s="921">
        <v>10.9</v>
      </c>
      <c r="L48" s="921">
        <f t="shared" si="4"/>
        <v>13.2</v>
      </c>
      <c r="M48" s="922">
        <f t="shared" si="5"/>
        <v>0.000952221012228249</v>
      </c>
      <c r="N48" s="920">
        <v>7.2</v>
      </c>
      <c r="O48" s="921">
        <v>81</v>
      </c>
      <c r="P48" s="921">
        <f t="shared" si="6"/>
        <v>88.2</v>
      </c>
      <c r="Q48" s="922">
        <f t="shared" si="7"/>
        <v>-0.8503401360544218</v>
      </c>
    </row>
    <row r="49" spans="1:17" s="923" customFormat="1" ht="18" customHeight="1">
      <c r="A49" s="919" t="s">
        <v>305</v>
      </c>
      <c r="B49" s="920">
        <v>4</v>
      </c>
      <c r="C49" s="921">
        <v>8</v>
      </c>
      <c r="D49" s="921">
        <f t="shared" si="0"/>
        <v>12</v>
      </c>
      <c r="E49" s="922">
        <f t="shared" si="1"/>
        <v>0.0008656554656620445</v>
      </c>
      <c r="F49" s="920"/>
      <c r="G49" s="921"/>
      <c r="H49" s="921">
        <f t="shared" si="2"/>
        <v>0</v>
      </c>
      <c r="I49" s="922"/>
      <c r="J49" s="920">
        <v>4</v>
      </c>
      <c r="K49" s="921">
        <v>8</v>
      </c>
      <c r="L49" s="921">
        <f t="shared" si="4"/>
        <v>12</v>
      </c>
      <c r="M49" s="922">
        <f t="shared" si="5"/>
        <v>0.0008656554656620445</v>
      </c>
      <c r="N49" s="920"/>
      <c r="O49" s="921"/>
      <c r="P49" s="921">
        <f t="shared" si="6"/>
        <v>0</v>
      </c>
      <c r="Q49" s="922"/>
    </row>
    <row r="50" spans="1:17" s="923" customFormat="1" ht="18" customHeight="1">
      <c r="A50" s="919" t="s">
        <v>306</v>
      </c>
      <c r="B50" s="920">
        <v>5.9</v>
      </c>
      <c r="C50" s="921">
        <v>5.3</v>
      </c>
      <c r="D50" s="921">
        <f t="shared" si="0"/>
        <v>11.2</v>
      </c>
      <c r="E50" s="922">
        <f t="shared" si="1"/>
        <v>0.0008079451012845748</v>
      </c>
      <c r="F50" s="920">
        <v>10</v>
      </c>
      <c r="G50" s="921">
        <v>7.5</v>
      </c>
      <c r="H50" s="921">
        <f t="shared" si="2"/>
        <v>17.5</v>
      </c>
      <c r="I50" s="922">
        <f>(D50/H50-1)</f>
        <v>-0.36</v>
      </c>
      <c r="J50" s="920">
        <v>5.9</v>
      </c>
      <c r="K50" s="921">
        <v>5.3</v>
      </c>
      <c r="L50" s="921">
        <f t="shared" si="4"/>
        <v>11.2</v>
      </c>
      <c r="M50" s="922">
        <f t="shared" si="5"/>
        <v>0.0008079451012845748</v>
      </c>
      <c r="N50" s="920">
        <v>10</v>
      </c>
      <c r="O50" s="921">
        <v>7.5</v>
      </c>
      <c r="P50" s="921">
        <f t="shared" si="6"/>
        <v>17.5</v>
      </c>
      <c r="Q50" s="922">
        <f>(L50/P50-1)</f>
        <v>-0.36</v>
      </c>
    </row>
    <row r="51" spans="1:17" s="923" customFormat="1" ht="18" customHeight="1">
      <c r="A51" s="919" t="s">
        <v>281</v>
      </c>
      <c r="B51" s="920">
        <v>7.98</v>
      </c>
      <c r="C51" s="921">
        <v>2.856</v>
      </c>
      <c r="D51" s="921">
        <f t="shared" si="0"/>
        <v>10.836</v>
      </c>
      <c r="E51" s="922">
        <f t="shared" si="1"/>
        <v>0.0007816868854928263</v>
      </c>
      <c r="F51" s="920">
        <v>34.961999999999996</v>
      </c>
      <c r="G51" s="921">
        <v>23.276000000000003</v>
      </c>
      <c r="H51" s="921">
        <f t="shared" si="2"/>
        <v>58.238</v>
      </c>
      <c r="I51" s="922">
        <f>(D51/H51-1)</f>
        <v>-0.8139359181290566</v>
      </c>
      <c r="J51" s="920">
        <v>7.98</v>
      </c>
      <c r="K51" s="921">
        <v>2.856</v>
      </c>
      <c r="L51" s="921">
        <f t="shared" si="4"/>
        <v>10.836</v>
      </c>
      <c r="M51" s="922">
        <f t="shared" si="5"/>
        <v>0.0007816868854928263</v>
      </c>
      <c r="N51" s="920">
        <v>34.961999999999996</v>
      </c>
      <c r="O51" s="921">
        <v>23.276000000000003</v>
      </c>
      <c r="P51" s="921">
        <f t="shared" si="6"/>
        <v>58.238</v>
      </c>
      <c r="Q51" s="922">
        <f>(L51/P51-1)</f>
        <v>-0.8139359181290566</v>
      </c>
    </row>
    <row r="52" spans="1:17" s="923" customFormat="1" ht="18" customHeight="1">
      <c r="A52" s="919" t="s">
        <v>280</v>
      </c>
      <c r="B52" s="920">
        <v>2.8169999999999993</v>
      </c>
      <c r="C52" s="921">
        <v>7.96</v>
      </c>
      <c r="D52" s="921">
        <f t="shared" si="0"/>
        <v>10.777</v>
      </c>
      <c r="E52" s="922">
        <f t="shared" si="1"/>
        <v>0.0007774307461199878</v>
      </c>
      <c r="F52" s="920">
        <v>3.5169999999999995</v>
      </c>
      <c r="G52" s="921">
        <v>9.469</v>
      </c>
      <c r="H52" s="921">
        <f t="shared" si="2"/>
        <v>12.985999999999999</v>
      </c>
      <c r="I52" s="922">
        <f>(D52/H52-1)</f>
        <v>-0.1701062682889265</v>
      </c>
      <c r="J52" s="920">
        <v>2.8169999999999993</v>
      </c>
      <c r="K52" s="921">
        <v>7.96</v>
      </c>
      <c r="L52" s="921">
        <f t="shared" si="4"/>
        <v>10.777</v>
      </c>
      <c r="M52" s="922">
        <f t="shared" si="5"/>
        <v>0.0007774307461199878</v>
      </c>
      <c r="N52" s="920">
        <v>3.5169999999999995</v>
      </c>
      <c r="O52" s="921">
        <v>9.469</v>
      </c>
      <c r="P52" s="921">
        <f t="shared" si="6"/>
        <v>12.985999999999999</v>
      </c>
      <c r="Q52" s="922">
        <f>(L52/P52-1)</f>
        <v>-0.1701062682889265</v>
      </c>
    </row>
    <row r="53" spans="1:17" s="923" customFormat="1" ht="18" customHeight="1">
      <c r="A53" s="919" t="s">
        <v>266</v>
      </c>
      <c r="B53" s="920">
        <v>2.947</v>
      </c>
      <c r="C53" s="921">
        <v>7.808</v>
      </c>
      <c r="D53" s="921">
        <f t="shared" si="0"/>
        <v>10.754999999999999</v>
      </c>
      <c r="E53" s="922">
        <f t="shared" si="1"/>
        <v>0.0007758437110996074</v>
      </c>
      <c r="F53" s="920">
        <v>5.871</v>
      </c>
      <c r="G53" s="921">
        <v>7.418</v>
      </c>
      <c r="H53" s="921">
        <f t="shared" si="2"/>
        <v>13.289000000000001</v>
      </c>
      <c r="I53" s="922">
        <f>(D53/H53-1)</f>
        <v>-0.19068402438106724</v>
      </c>
      <c r="J53" s="920">
        <v>2.947</v>
      </c>
      <c r="K53" s="921">
        <v>7.808</v>
      </c>
      <c r="L53" s="921">
        <f t="shared" si="4"/>
        <v>10.754999999999999</v>
      </c>
      <c r="M53" s="922">
        <f t="shared" si="5"/>
        <v>0.0007758437110996074</v>
      </c>
      <c r="N53" s="920">
        <v>5.871</v>
      </c>
      <c r="O53" s="921">
        <v>7.418</v>
      </c>
      <c r="P53" s="921">
        <f t="shared" si="6"/>
        <v>13.289000000000001</v>
      </c>
      <c r="Q53" s="922">
        <f>(L53/P53-1)</f>
        <v>-0.19068402438106724</v>
      </c>
    </row>
    <row r="54" spans="1:17" s="923" customFormat="1" ht="18" customHeight="1" thickBot="1">
      <c r="A54" s="924" t="s">
        <v>155</v>
      </c>
      <c r="B54" s="925">
        <v>34.67899999999999</v>
      </c>
      <c r="C54" s="926">
        <v>64.446</v>
      </c>
      <c r="D54" s="926">
        <f t="shared" si="0"/>
        <v>99.12499999999999</v>
      </c>
      <c r="E54" s="927">
        <f t="shared" si="1"/>
        <v>0.007150674836145846</v>
      </c>
      <c r="F54" s="925">
        <v>142</v>
      </c>
      <c r="G54" s="926">
        <v>165.893</v>
      </c>
      <c r="H54" s="926">
        <f t="shared" si="2"/>
        <v>307.89300000000003</v>
      </c>
      <c r="I54" s="927">
        <f>(D54/H54-1)</f>
        <v>-0.6780537394484448</v>
      </c>
      <c r="J54" s="925">
        <v>34.67899999999999</v>
      </c>
      <c r="K54" s="926">
        <v>64.446</v>
      </c>
      <c r="L54" s="926">
        <f t="shared" si="4"/>
        <v>99.12499999999999</v>
      </c>
      <c r="M54" s="927">
        <f t="shared" si="5"/>
        <v>0.007150674836145846</v>
      </c>
      <c r="N54" s="925">
        <v>142</v>
      </c>
      <c r="O54" s="926">
        <v>165.893</v>
      </c>
      <c r="P54" s="926">
        <f t="shared" si="6"/>
        <v>307.89300000000003</v>
      </c>
      <c r="Q54" s="927">
        <f>(L54/P54-1)</f>
        <v>-0.6780537394484448</v>
      </c>
    </row>
    <row r="55" ht="17.25">
      <c r="A55" s="889" t="s">
        <v>308</v>
      </c>
    </row>
    <row r="56" spans="1:2" ht="13.5">
      <c r="A56" s="928" t="s">
        <v>307</v>
      </c>
      <c r="B56" s="928"/>
    </row>
  </sheetData>
  <sheetProtection/>
  <mergeCells count="13">
    <mergeCell ref="Q5:Q6"/>
    <mergeCell ref="F5:H5"/>
    <mergeCell ref="J5:L5"/>
    <mergeCell ref="N5:P5"/>
    <mergeCell ref="I5:I6"/>
    <mergeCell ref="M5:M6"/>
    <mergeCell ref="P1:Q1"/>
    <mergeCell ref="B4:I4"/>
    <mergeCell ref="J4:Q4"/>
    <mergeCell ref="A3:Q3"/>
    <mergeCell ref="A4:A6"/>
    <mergeCell ref="E5:E6"/>
    <mergeCell ref="B5:D5"/>
  </mergeCells>
  <conditionalFormatting sqref="Q55:Q65536 I55:I65536 Q3:Q6 I3:I6">
    <cfRule type="cellIs" priority="1" dxfId="0" operator="lessThan" stopIfTrue="1">
      <formula>0</formula>
    </cfRule>
  </conditionalFormatting>
  <conditionalFormatting sqref="I7:I54 Q7:Q54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54" right="0.21" top="0.19" bottom="0.25" header="0.17" footer="0.24"/>
  <pageSetup horizontalDpi="600" verticalDpi="600" orientation="landscape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2"/>
  </sheetPr>
  <dimension ref="A1:Q25"/>
  <sheetViews>
    <sheetView showGridLines="0" zoomScale="90" zoomScaleNormal="90" zoomScalePageLayoutView="0" workbookViewId="0" topLeftCell="A1">
      <selection activeCell="K17" sqref="K17"/>
    </sheetView>
  </sheetViews>
  <sheetFormatPr defaultColWidth="9.00390625" defaultRowHeight="12.75"/>
  <cols>
    <col min="1" max="1" width="23.00390625" style="929" customWidth="1"/>
    <col min="2" max="2" width="9.8515625" style="929" customWidth="1"/>
    <col min="3" max="3" width="10.140625" style="929" customWidth="1"/>
    <col min="4" max="4" width="9.421875" style="929" customWidth="1"/>
    <col min="5" max="5" width="9.7109375" style="929" customWidth="1"/>
    <col min="6" max="6" width="9.421875" style="929" customWidth="1"/>
    <col min="7" max="7" width="10.421875" style="929" customWidth="1"/>
    <col min="8" max="9" width="9.00390625" style="929" customWidth="1"/>
    <col min="10" max="10" width="11.7109375" style="929" customWidth="1"/>
    <col min="11" max="11" width="11.00390625" style="929" customWidth="1"/>
    <col min="12" max="12" width="12.140625" style="929" customWidth="1"/>
    <col min="13" max="13" width="9.7109375" style="929" customWidth="1"/>
    <col min="14" max="14" width="11.28125" style="929" customWidth="1"/>
    <col min="15" max="15" width="11.140625" style="929" customWidth="1"/>
    <col min="16" max="16" width="11.421875" style="929" customWidth="1"/>
    <col min="17" max="16384" width="9.00390625" style="929" customWidth="1"/>
  </cols>
  <sheetData>
    <row r="1" spans="16:17" ht="18.75" thickBot="1">
      <c r="P1" s="930" t="s">
        <v>0</v>
      </c>
      <c r="Q1" s="931"/>
    </row>
    <row r="2" ht="4.5" customHeight="1" thickBot="1"/>
    <row r="3" spans="1:17" ht="24" customHeight="1" thickBot="1">
      <c r="A3" s="932" t="s">
        <v>309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4"/>
    </row>
    <row r="4" spans="1:17" ht="15.75" customHeight="1" thickBot="1">
      <c r="A4" s="935" t="s">
        <v>251</v>
      </c>
      <c r="B4" s="936" t="s">
        <v>39</v>
      </c>
      <c r="C4" s="937"/>
      <c r="D4" s="937"/>
      <c r="E4" s="937"/>
      <c r="F4" s="937"/>
      <c r="G4" s="937"/>
      <c r="H4" s="937"/>
      <c r="I4" s="938"/>
      <c r="J4" s="936" t="s">
        <v>40</v>
      </c>
      <c r="K4" s="937"/>
      <c r="L4" s="937"/>
      <c r="M4" s="937"/>
      <c r="N4" s="937"/>
      <c r="O4" s="937"/>
      <c r="P4" s="937"/>
      <c r="Q4" s="938"/>
    </row>
    <row r="5" spans="1:17" s="946" customFormat="1" ht="24" customHeight="1">
      <c r="A5" s="939"/>
      <c r="B5" s="940" t="s">
        <v>41</v>
      </c>
      <c r="C5" s="941"/>
      <c r="D5" s="941"/>
      <c r="E5" s="942" t="s">
        <v>42</v>
      </c>
      <c r="F5" s="940" t="s">
        <v>43</v>
      </c>
      <c r="G5" s="941"/>
      <c r="H5" s="941"/>
      <c r="I5" s="943" t="s">
        <v>44</v>
      </c>
      <c r="J5" s="944" t="s">
        <v>209</v>
      </c>
      <c r="K5" s="945"/>
      <c r="L5" s="945"/>
      <c r="M5" s="942" t="s">
        <v>42</v>
      </c>
      <c r="N5" s="944" t="s">
        <v>210</v>
      </c>
      <c r="O5" s="945"/>
      <c r="P5" s="945"/>
      <c r="Q5" s="942" t="s">
        <v>44</v>
      </c>
    </row>
    <row r="6" spans="1:17" s="952" customFormat="1" ht="14.25" thickBot="1">
      <c r="A6" s="947"/>
      <c r="B6" s="948" t="s">
        <v>11</v>
      </c>
      <c r="C6" s="949" t="s">
        <v>12</v>
      </c>
      <c r="D6" s="949" t="s">
        <v>13</v>
      </c>
      <c r="E6" s="950"/>
      <c r="F6" s="948" t="s">
        <v>11</v>
      </c>
      <c r="G6" s="949" t="s">
        <v>12</v>
      </c>
      <c r="H6" s="949" t="s">
        <v>13</v>
      </c>
      <c r="I6" s="951"/>
      <c r="J6" s="948" t="s">
        <v>11</v>
      </c>
      <c r="K6" s="949" t="s">
        <v>12</v>
      </c>
      <c r="L6" s="949" t="s">
        <v>13</v>
      </c>
      <c r="M6" s="950"/>
      <c r="N6" s="948" t="s">
        <v>11</v>
      </c>
      <c r="O6" s="949" t="s">
        <v>12</v>
      </c>
      <c r="P6" s="949" t="s">
        <v>13</v>
      </c>
      <c r="Q6" s="950"/>
    </row>
    <row r="7" spans="1:17" s="958" customFormat="1" ht="18" customHeight="1" thickBot="1">
      <c r="A7" s="953" t="s">
        <v>4</v>
      </c>
      <c r="B7" s="954">
        <f>SUM(B8:B23)</f>
        <v>284288</v>
      </c>
      <c r="C7" s="955">
        <f>SUM(C8:C23)</f>
        <v>261693</v>
      </c>
      <c r="D7" s="956">
        <f aca="true" t="shared" si="0" ref="D7:D23">C7+B7</f>
        <v>545981</v>
      </c>
      <c r="E7" s="957">
        <f aca="true" t="shared" si="1" ref="E7:E23">D7/$D$7</f>
        <v>1</v>
      </c>
      <c r="F7" s="954">
        <f>SUM(F8:F23)</f>
        <v>268696</v>
      </c>
      <c r="G7" s="955">
        <f>SUM(G8:G23)</f>
        <v>240173</v>
      </c>
      <c r="H7" s="956">
        <f aca="true" t="shared" si="2" ref="H7:H23">G7+F7</f>
        <v>508869</v>
      </c>
      <c r="I7" s="957">
        <f aca="true" t="shared" si="3" ref="I7:I23">(D7/H7-1)</f>
        <v>0.07293036125211017</v>
      </c>
      <c r="J7" s="954">
        <f>SUM(J8:J23)</f>
        <v>284288</v>
      </c>
      <c r="K7" s="955">
        <f>SUM(K8:K23)</f>
        <v>261693</v>
      </c>
      <c r="L7" s="956">
        <f aca="true" t="shared" si="4" ref="L7:L23">K7+J7</f>
        <v>545981</v>
      </c>
      <c r="M7" s="957">
        <f aca="true" t="shared" si="5" ref="M7:M23">L7/$L$7</f>
        <v>1</v>
      </c>
      <c r="N7" s="954">
        <f>SUM(N8:N23)</f>
        <v>268696</v>
      </c>
      <c r="O7" s="955">
        <f>SUM(O8:O23)</f>
        <v>240173</v>
      </c>
      <c r="P7" s="956">
        <f aca="true" t="shared" si="6" ref="P7:P23">O7+N7</f>
        <v>508869</v>
      </c>
      <c r="Q7" s="957">
        <f aca="true" t="shared" si="7" ref="Q7:Q23">(L7/P7-1)</f>
        <v>0.07293036125211017</v>
      </c>
    </row>
    <row r="8" spans="1:17" s="963" customFormat="1" ht="18.75" customHeight="1" thickTop="1">
      <c r="A8" s="959" t="s">
        <v>252</v>
      </c>
      <c r="B8" s="960">
        <v>163275</v>
      </c>
      <c r="C8" s="961">
        <v>165088</v>
      </c>
      <c r="D8" s="961">
        <f t="shared" si="0"/>
        <v>328363</v>
      </c>
      <c r="E8" s="962">
        <f t="shared" si="1"/>
        <v>0.601418364375317</v>
      </c>
      <c r="F8" s="960">
        <v>156994</v>
      </c>
      <c r="G8" s="961">
        <v>156506</v>
      </c>
      <c r="H8" s="961">
        <f t="shared" si="2"/>
        <v>313500</v>
      </c>
      <c r="I8" s="962">
        <f t="shared" si="3"/>
        <v>0.04740988835725668</v>
      </c>
      <c r="J8" s="960">
        <v>163275</v>
      </c>
      <c r="K8" s="961">
        <v>165088</v>
      </c>
      <c r="L8" s="961">
        <f t="shared" si="4"/>
        <v>328363</v>
      </c>
      <c r="M8" s="962">
        <f t="shared" si="5"/>
        <v>0.601418364375317</v>
      </c>
      <c r="N8" s="961">
        <v>156994</v>
      </c>
      <c r="O8" s="961">
        <v>156506</v>
      </c>
      <c r="P8" s="961">
        <f t="shared" si="6"/>
        <v>313500</v>
      </c>
      <c r="Q8" s="962">
        <f t="shared" si="7"/>
        <v>0.04740988835725668</v>
      </c>
    </row>
    <row r="9" spans="1:17" s="963" customFormat="1" ht="18.75" customHeight="1">
      <c r="A9" s="959" t="s">
        <v>254</v>
      </c>
      <c r="B9" s="960">
        <v>41456</v>
      </c>
      <c r="C9" s="961">
        <v>35360</v>
      </c>
      <c r="D9" s="961">
        <f t="shared" si="0"/>
        <v>76816</v>
      </c>
      <c r="E9" s="962">
        <f t="shared" si="1"/>
        <v>0.1406935406177138</v>
      </c>
      <c r="F9" s="960">
        <v>36746</v>
      </c>
      <c r="G9" s="961">
        <v>30089</v>
      </c>
      <c r="H9" s="961">
        <f t="shared" si="2"/>
        <v>66835</v>
      </c>
      <c r="I9" s="962">
        <f t="shared" si="3"/>
        <v>0.14933792174758742</v>
      </c>
      <c r="J9" s="960">
        <v>41456</v>
      </c>
      <c r="K9" s="961">
        <v>35360</v>
      </c>
      <c r="L9" s="961">
        <f t="shared" si="4"/>
        <v>76816</v>
      </c>
      <c r="M9" s="962">
        <f t="shared" si="5"/>
        <v>0.1406935406177138</v>
      </c>
      <c r="N9" s="961">
        <v>36746</v>
      </c>
      <c r="O9" s="961">
        <v>30089</v>
      </c>
      <c r="P9" s="961">
        <f t="shared" si="6"/>
        <v>66835</v>
      </c>
      <c r="Q9" s="962">
        <f t="shared" si="7"/>
        <v>0.14933792174758742</v>
      </c>
    </row>
    <row r="10" spans="1:17" s="963" customFormat="1" ht="18.75" customHeight="1">
      <c r="A10" s="959" t="s">
        <v>253</v>
      </c>
      <c r="B10" s="960">
        <v>30560</v>
      </c>
      <c r="C10" s="961">
        <v>23279</v>
      </c>
      <c r="D10" s="961">
        <f t="shared" si="0"/>
        <v>53839</v>
      </c>
      <c r="E10" s="962">
        <f t="shared" si="1"/>
        <v>0.0986096585778626</v>
      </c>
      <c r="F10" s="960">
        <v>30044</v>
      </c>
      <c r="G10" s="961">
        <v>20703</v>
      </c>
      <c r="H10" s="961">
        <f t="shared" si="2"/>
        <v>50747</v>
      </c>
      <c r="I10" s="962">
        <f t="shared" si="3"/>
        <v>0.060929710130648074</v>
      </c>
      <c r="J10" s="960">
        <v>30560</v>
      </c>
      <c r="K10" s="961">
        <v>23279</v>
      </c>
      <c r="L10" s="961">
        <f t="shared" si="4"/>
        <v>53839</v>
      </c>
      <c r="M10" s="962">
        <f t="shared" si="5"/>
        <v>0.0986096585778626</v>
      </c>
      <c r="N10" s="961">
        <v>30044</v>
      </c>
      <c r="O10" s="961">
        <v>20703</v>
      </c>
      <c r="P10" s="961">
        <f t="shared" si="6"/>
        <v>50747</v>
      </c>
      <c r="Q10" s="962">
        <f t="shared" si="7"/>
        <v>0.060929710130648074</v>
      </c>
    </row>
    <row r="11" spans="1:17" s="963" customFormat="1" ht="18.75" customHeight="1">
      <c r="A11" s="959" t="s">
        <v>255</v>
      </c>
      <c r="B11" s="960">
        <v>15264</v>
      </c>
      <c r="C11" s="961">
        <v>13659</v>
      </c>
      <c r="D11" s="961">
        <f t="shared" si="0"/>
        <v>28923</v>
      </c>
      <c r="E11" s="962">
        <f t="shared" si="1"/>
        <v>0.05297437090301677</v>
      </c>
      <c r="F11" s="960">
        <v>13877</v>
      </c>
      <c r="G11" s="961">
        <v>11173</v>
      </c>
      <c r="H11" s="961">
        <f t="shared" si="2"/>
        <v>25050</v>
      </c>
      <c r="I11" s="962">
        <f t="shared" si="3"/>
        <v>0.15461077844311388</v>
      </c>
      <c r="J11" s="960">
        <v>15264</v>
      </c>
      <c r="K11" s="961">
        <v>13659</v>
      </c>
      <c r="L11" s="961">
        <f t="shared" si="4"/>
        <v>28923</v>
      </c>
      <c r="M11" s="962">
        <f t="shared" si="5"/>
        <v>0.05297437090301677</v>
      </c>
      <c r="N11" s="961">
        <v>13877</v>
      </c>
      <c r="O11" s="961">
        <v>11173</v>
      </c>
      <c r="P11" s="961">
        <f t="shared" si="6"/>
        <v>25050</v>
      </c>
      <c r="Q11" s="962">
        <f t="shared" si="7"/>
        <v>0.15461077844311388</v>
      </c>
    </row>
    <row r="12" spans="1:17" s="963" customFormat="1" ht="18.75" customHeight="1">
      <c r="A12" s="959" t="s">
        <v>256</v>
      </c>
      <c r="B12" s="960">
        <v>11331</v>
      </c>
      <c r="C12" s="961">
        <v>9270</v>
      </c>
      <c r="D12" s="961">
        <f t="shared" si="0"/>
        <v>20601</v>
      </c>
      <c r="E12" s="962">
        <f t="shared" si="1"/>
        <v>0.0377320822519465</v>
      </c>
      <c r="F12" s="960">
        <v>10422</v>
      </c>
      <c r="G12" s="961">
        <v>8072</v>
      </c>
      <c r="H12" s="961">
        <f t="shared" si="2"/>
        <v>18494</v>
      </c>
      <c r="I12" s="962">
        <f t="shared" si="3"/>
        <v>0.1139288417865254</v>
      </c>
      <c r="J12" s="960">
        <v>11331</v>
      </c>
      <c r="K12" s="961">
        <v>9270</v>
      </c>
      <c r="L12" s="961">
        <f t="shared" si="4"/>
        <v>20601</v>
      </c>
      <c r="M12" s="962">
        <f t="shared" si="5"/>
        <v>0.0377320822519465</v>
      </c>
      <c r="N12" s="961">
        <v>10422</v>
      </c>
      <c r="O12" s="961">
        <v>8072</v>
      </c>
      <c r="P12" s="961">
        <f t="shared" si="6"/>
        <v>18494</v>
      </c>
      <c r="Q12" s="962">
        <f t="shared" si="7"/>
        <v>0.1139288417865254</v>
      </c>
    </row>
    <row r="13" spans="1:17" s="963" customFormat="1" ht="18.75" customHeight="1">
      <c r="A13" s="959" t="s">
        <v>263</v>
      </c>
      <c r="B13" s="960">
        <v>9796</v>
      </c>
      <c r="C13" s="961">
        <v>5732</v>
      </c>
      <c r="D13" s="961">
        <f t="shared" si="0"/>
        <v>15528</v>
      </c>
      <c r="E13" s="962">
        <f t="shared" si="1"/>
        <v>0.028440550129033793</v>
      </c>
      <c r="F13" s="960">
        <v>8466</v>
      </c>
      <c r="G13" s="961">
        <v>5618</v>
      </c>
      <c r="H13" s="961">
        <f t="shared" si="2"/>
        <v>14084</v>
      </c>
      <c r="I13" s="962">
        <f t="shared" si="3"/>
        <v>0.10252769099687598</v>
      </c>
      <c r="J13" s="960">
        <v>9796</v>
      </c>
      <c r="K13" s="961">
        <v>5732</v>
      </c>
      <c r="L13" s="961">
        <f t="shared" si="4"/>
        <v>15528</v>
      </c>
      <c r="M13" s="962">
        <f t="shared" si="5"/>
        <v>0.028440550129033793</v>
      </c>
      <c r="N13" s="961">
        <v>8466</v>
      </c>
      <c r="O13" s="961">
        <v>5618</v>
      </c>
      <c r="P13" s="961">
        <f t="shared" si="6"/>
        <v>14084</v>
      </c>
      <c r="Q13" s="962">
        <f t="shared" si="7"/>
        <v>0.10252769099687598</v>
      </c>
    </row>
    <row r="14" spans="1:17" s="963" customFormat="1" ht="18.75" customHeight="1">
      <c r="A14" s="959" t="s">
        <v>257</v>
      </c>
      <c r="B14" s="960">
        <v>2663</v>
      </c>
      <c r="C14" s="961">
        <v>2913</v>
      </c>
      <c r="D14" s="961">
        <f t="shared" si="0"/>
        <v>5576</v>
      </c>
      <c r="E14" s="962">
        <f t="shared" si="1"/>
        <v>0.010212809603264582</v>
      </c>
      <c r="F14" s="960">
        <v>3473</v>
      </c>
      <c r="G14" s="961">
        <v>2579</v>
      </c>
      <c r="H14" s="961">
        <f t="shared" si="2"/>
        <v>6052</v>
      </c>
      <c r="I14" s="962">
        <f t="shared" si="3"/>
        <v>-0.0786516853932584</v>
      </c>
      <c r="J14" s="960">
        <v>2663</v>
      </c>
      <c r="K14" s="961">
        <v>2913</v>
      </c>
      <c r="L14" s="961">
        <f t="shared" si="4"/>
        <v>5576</v>
      </c>
      <c r="M14" s="962">
        <f t="shared" si="5"/>
        <v>0.010212809603264582</v>
      </c>
      <c r="N14" s="961">
        <v>3473</v>
      </c>
      <c r="O14" s="961">
        <v>2579</v>
      </c>
      <c r="P14" s="961">
        <f t="shared" si="6"/>
        <v>6052</v>
      </c>
      <c r="Q14" s="962">
        <f t="shared" si="7"/>
        <v>-0.0786516853932584</v>
      </c>
    </row>
    <row r="15" spans="1:17" s="963" customFormat="1" ht="18.75" customHeight="1">
      <c r="A15" s="959" t="s">
        <v>259</v>
      </c>
      <c r="B15" s="960">
        <v>2901</v>
      </c>
      <c r="C15" s="961">
        <v>2269</v>
      </c>
      <c r="D15" s="961">
        <f t="shared" si="0"/>
        <v>5170</v>
      </c>
      <c r="E15" s="962">
        <f t="shared" si="1"/>
        <v>0.009469193982940799</v>
      </c>
      <c r="F15" s="960">
        <v>2685</v>
      </c>
      <c r="G15" s="961">
        <v>2085</v>
      </c>
      <c r="H15" s="961">
        <f t="shared" si="2"/>
        <v>4770</v>
      </c>
      <c r="I15" s="962">
        <f t="shared" si="3"/>
        <v>0.0838574423480083</v>
      </c>
      <c r="J15" s="960">
        <v>2901</v>
      </c>
      <c r="K15" s="961">
        <v>2269</v>
      </c>
      <c r="L15" s="961">
        <f t="shared" si="4"/>
        <v>5170</v>
      </c>
      <c r="M15" s="962">
        <f t="shared" si="5"/>
        <v>0.009469193982940799</v>
      </c>
      <c r="N15" s="961">
        <v>2685</v>
      </c>
      <c r="O15" s="961">
        <v>2085</v>
      </c>
      <c r="P15" s="961">
        <f t="shared" si="6"/>
        <v>4770</v>
      </c>
      <c r="Q15" s="962">
        <f t="shared" si="7"/>
        <v>0.0838574423480083</v>
      </c>
    </row>
    <row r="16" spans="1:17" s="963" customFormat="1" ht="18.75" customHeight="1">
      <c r="A16" s="959" t="s">
        <v>266</v>
      </c>
      <c r="B16" s="960">
        <v>2528</v>
      </c>
      <c r="C16" s="961">
        <v>1373</v>
      </c>
      <c r="D16" s="961">
        <f t="shared" si="0"/>
        <v>3901</v>
      </c>
      <c r="E16" s="962">
        <f t="shared" si="1"/>
        <v>0.007144937278037148</v>
      </c>
      <c r="F16" s="960">
        <v>1376</v>
      </c>
      <c r="G16" s="961">
        <v>423</v>
      </c>
      <c r="H16" s="961">
        <f t="shared" si="2"/>
        <v>1799</v>
      </c>
      <c r="I16" s="962">
        <f t="shared" si="3"/>
        <v>1.168426903835464</v>
      </c>
      <c r="J16" s="960">
        <v>2528</v>
      </c>
      <c r="K16" s="961">
        <v>1373</v>
      </c>
      <c r="L16" s="961">
        <f t="shared" si="4"/>
        <v>3901</v>
      </c>
      <c r="M16" s="962">
        <f t="shared" si="5"/>
        <v>0.007144937278037148</v>
      </c>
      <c r="N16" s="961">
        <v>1376</v>
      </c>
      <c r="O16" s="961">
        <v>423</v>
      </c>
      <c r="P16" s="961">
        <f t="shared" si="6"/>
        <v>1799</v>
      </c>
      <c r="Q16" s="962">
        <f t="shared" si="7"/>
        <v>1.168426903835464</v>
      </c>
    </row>
    <row r="17" spans="1:17" s="963" customFormat="1" ht="18.75" customHeight="1">
      <c r="A17" s="959" t="s">
        <v>261</v>
      </c>
      <c r="B17" s="960">
        <v>1090</v>
      </c>
      <c r="C17" s="961">
        <v>822</v>
      </c>
      <c r="D17" s="961">
        <f t="shared" si="0"/>
        <v>1912</v>
      </c>
      <c r="E17" s="962">
        <f t="shared" si="1"/>
        <v>0.0035019533646775255</v>
      </c>
      <c r="F17" s="960">
        <v>1162</v>
      </c>
      <c r="G17" s="961">
        <v>945</v>
      </c>
      <c r="H17" s="961">
        <f t="shared" si="2"/>
        <v>2107</v>
      </c>
      <c r="I17" s="962">
        <f t="shared" si="3"/>
        <v>-0.09254864736592316</v>
      </c>
      <c r="J17" s="960">
        <v>1090</v>
      </c>
      <c r="K17" s="961">
        <v>822</v>
      </c>
      <c r="L17" s="961">
        <f t="shared" si="4"/>
        <v>1912</v>
      </c>
      <c r="M17" s="962">
        <f t="shared" si="5"/>
        <v>0.0035019533646775255</v>
      </c>
      <c r="N17" s="961">
        <v>1162</v>
      </c>
      <c r="O17" s="961">
        <v>945</v>
      </c>
      <c r="P17" s="961">
        <f t="shared" si="6"/>
        <v>2107</v>
      </c>
      <c r="Q17" s="962">
        <f t="shared" si="7"/>
        <v>-0.09254864736592316</v>
      </c>
    </row>
    <row r="18" spans="1:17" s="963" customFormat="1" ht="18.75" customHeight="1">
      <c r="A18" s="959" t="s">
        <v>265</v>
      </c>
      <c r="B18" s="960">
        <v>1296</v>
      </c>
      <c r="C18" s="961">
        <v>436</v>
      </c>
      <c r="D18" s="961">
        <f t="shared" si="0"/>
        <v>1732</v>
      </c>
      <c r="E18" s="962">
        <f t="shared" si="1"/>
        <v>0.0031722715625635326</v>
      </c>
      <c r="F18" s="960">
        <v>1218</v>
      </c>
      <c r="G18" s="961">
        <v>513</v>
      </c>
      <c r="H18" s="961">
        <f t="shared" si="2"/>
        <v>1731</v>
      </c>
      <c r="I18" s="962">
        <f t="shared" si="3"/>
        <v>0.0005777007510110455</v>
      </c>
      <c r="J18" s="960">
        <v>1296</v>
      </c>
      <c r="K18" s="961">
        <v>436</v>
      </c>
      <c r="L18" s="961">
        <f t="shared" si="4"/>
        <v>1732</v>
      </c>
      <c r="M18" s="962">
        <f t="shared" si="5"/>
        <v>0.0031722715625635326</v>
      </c>
      <c r="N18" s="961">
        <v>1218</v>
      </c>
      <c r="O18" s="961">
        <v>513</v>
      </c>
      <c r="P18" s="961">
        <f t="shared" si="6"/>
        <v>1731</v>
      </c>
      <c r="Q18" s="962">
        <f t="shared" si="7"/>
        <v>0.0005777007510110455</v>
      </c>
    </row>
    <row r="19" spans="1:17" s="963" customFormat="1" ht="18.75" customHeight="1">
      <c r="A19" s="959" t="s">
        <v>258</v>
      </c>
      <c r="B19" s="960">
        <v>599</v>
      </c>
      <c r="C19" s="961">
        <v>473</v>
      </c>
      <c r="D19" s="961">
        <f t="shared" si="0"/>
        <v>1072</v>
      </c>
      <c r="E19" s="962">
        <f t="shared" si="1"/>
        <v>0.0019634382881455583</v>
      </c>
      <c r="F19" s="960">
        <v>556</v>
      </c>
      <c r="G19" s="961">
        <v>415</v>
      </c>
      <c r="H19" s="961">
        <f t="shared" si="2"/>
        <v>971</v>
      </c>
      <c r="I19" s="962">
        <f t="shared" si="3"/>
        <v>0.10401647785787849</v>
      </c>
      <c r="J19" s="960">
        <v>599</v>
      </c>
      <c r="K19" s="961">
        <v>473</v>
      </c>
      <c r="L19" s="961">
        <f t="shared" si="4"/>
        <v>1072</v>
      </c>
      <c r="M19" s="962">
        <f t="shared" si="5"/>
        <v>0.0019634382881455583</v>
      </c>
      <c r="N19" s="961">
        <v>556</v>
      </c>
      <c r="O19" s="961">
        <v>415</v>
      </c>
      <c r="P19" s="961">
        <f t="shared" si="6"/>
        <v>971</v>
      </c>
      <c r="Q19" s="962">
        <f t="shared" si="7"/>
        <v>0.10401647785787849</v>
      </c>
    </row>
    <row r="20" spans="1:17" s="963" customFormat="1" ht="18.75" customHeight="1">
      <c r="A20" s="959" t="s">
        <v>262</v>
      </c>
      <c r="B20" s="960">
        <v>368</v>
      </c>
      <c r="C20" s="961">
        <v>273</v>
      </c>
      <c r="D20" s="961">
        <f t="shared" si="0"/>
        <v>641</v>
      </c>
      <c r="E20" s="962">
        <f t="shared" si="1"/>
        <v>0.001174033528639275</v>
      </c>
      <c r="F20" s="960">
        <v>386</v>
      </c>
      <c r="G20" s="961">
        <v>219</v>
      </c>
      <c r="H20" s="961">
        <f t="shared" si="2"/>
        <v>605</v>
      </c>
      <c r="I20" s="962">
        <f t="shared" si="3"/>
        <v>0.05950413223140494</v>
      </c>
      <c r="J20" s="960">
        <v>368</v>
      </c>
      <c r="K20" s="961">
        <v>273</v>
      </c>
      <c r="L20" s="961">
        <f t="shared" si="4"/>
        <v>641</v>
      </c>
      <c r="M20" s="962">
        <f t="shared" si="5"/>
        <v>0.001174033528639275</v>
      </c>
      <c r="N20" s="961">
        <v>386</v>
      </c>
      <c r="O20" s="961">
        <v>219</v>
      </c>
      <c r="P20" s="961">
        <f t="shared" si="6"/>
        <v>605</v>
      </c>
      <c r="Q20" s="962">
        <f t="shared" si="7"/>
        <v>0.05950413223140494</v>
      </c>
    </row>
    <row r="21" spans="1:17" s="963" customFormat="1" ht="18.75" customHeight="1">
      <c r="A21" s="959" t="s">
        <v>271</v>
      </c>
      <c r="B21" s="960">
        <v>228</v>
      </c>
      <c r="C21" s="961">
        <v>140</v>
      </c>
      <c r="D21" s="961">
        <f t="shared" si="0"/>
        <v>368</v>
      </c>
      <c r="E21" s="962">
        <f t="shared" si="1"/>
        <v>0.0006740161287663856</v>
      </c>
      <c r="F21" s="960">
        <v>282</v>
      </c>
      <c r="G21" s="961">
        <v>175</v>
      </c>
      <c r="H21" s="961">
        <f t="shared" si="2"/>
        <v>457</v>
      </c>
      <c r="I21" s="962">
        <f t="shared" si="3"/>
        <v>-0.19474835886214437</v>
      </c>
      <c r="J21" s="960">
        <v>228</v>
      </c>
      <c r="K21" s="961">
        <v>140</v>
      </c>
      <c r="L21" s="961">
        <f t="shared" si="4"/>
        <v>368</v>
      </c>
      <c r="M21" s="962">
        <f t="shared" si="5"/>
        <v>0.0006740161287663856</v>
      </c>
      <c r="N21" s="961">
        <v>282</v>
      </c>
      <c r="O21" s="961">
        <v>175</v>
      </c>
      <c r="P21" s="961">
        <f t="shared" si="6"/>
        <v>457</v>
      </c>
      <c r="Q21" s="962">
        <f t="shared" si="7"/>
        <v>-0.19474835886214437</v>
      </c>
    </row>
    <row r="22" spans="1:17" s="963" customFormat="1" ht="18.75" customHeight="1">
      <c r="A22" s="959" t="s">
        <v>272</v>
      </c>
      <c r="B22" s="960">
        <v>259</v>
      </c>
      <c r="C22" s="961">
        <v>102</v>
      </c>
      <c r="D22" s="961">
        <f t="shared" si="0"/>
        <v>361</v>
      </c>
      <c r="E22" s="962">
        <f t="shared" si="1"/>
        <v>0.000661195169795286</v>
      </c>
      <c r="F22" s="960">
        <v>248</v>
      </c>
      <c r="G22" s="961">
        <v>128</v>
      </c>
      <c r="H22" s="961">
        <f t="shared" si="2"/>
        <v>376</v>
      </c>
      <c r="I22" s="962">
        <f t="shared" si="3"/>
        <v>-0.039893617021276584</v>
      </c>
      <c r="J22" s="960">
        <v>259</v>
      </c>
      <c r="K22" s="961">
        <v>102</v>
      </c>
      <c r="L22" s="961">
        <f t="shared" si="4"/>
        <v>361</v>
      </c>
      <c r="M22" s="962">
        <f t="shared" si="5"/>
        <v>0.000661195169795286</v>
      </c>
      <c r="N22" s="961">
        <v>248</v>
      </c>
      <c r="O22" s="961">
        <v>128</v>
      </c>
      <c r="P22" s="961">
        <f t="shared" si="6"/>
        <v>376</v>
      </c>
      <c r="Q22" s="962">
        <f t="shared" si="7"/>
        <v>-0.039893617021276584</v>
      </c>
    </row>
    <row r="23" spans="1:17" s="963" customFormat="1" ht="18.75" customHeight="1" thickBot="1">
      <c r="A23" s="964" t="s">
        <v>155</v>
      </c>
      <c r="B23" s="965">
        <v>674</v>
      </c>
      <c r="C23" s="966">
        <v>504</v>
      </c>
      <c r="D23" s="966">
        <f t="shared" si="0"/>
        <v>1178</v>
      </c>
      <c r="E23" s="967">
        <f t="shared" si="1"/>
        <v>0.002157584238279354</v>
      </c>
      <c r="F23" s="965">
        <v>761</v>
      </c>
      <c r="G23" s="966">
        <v>530</v>
      </c>
      <c r="H23" s="966">
        <f t="shared" si="2"/>
        <v>1291</v>
      </c>
      <c r="I23" s="967">
        <f t="shared" si="3"/>
        <v>-0.08752904725019361</v>
      </c>
      <c r="J23" s="965">
        <v>674</v>
      </c>
      <c r="K23" s="966">
        <v>504</v>
      </c>
      <c r="L23" s="966">
        <f t="shared" si="4"/>
        <v>1178</v>
      </c>
      <c r="M23" s="967">
        <f t="shared" si="5"/>
        <v>0.002157584238279354</v>
      </c>
      <c r="N23" s="965">
        <v>761</v>
      </c>
      <c r="O23" s="966">
        <v>530</v>
      </c>
      <c r="P23" s="966">
        <f t="shared" si="6"/>
        <v>1291</v>
      </c>
      <c r="Q23" s="967">
        <f t="shared" si="7"/>
        <v>-0.08752904725019361</v>
      </c>
    </row>
    <row r="24" ht="14.25">
      <c r="A24" s="214" t="s">
        <v>293</v>
      </c>
    </row>
    <row r="25" spans="1:5" ht="13.5">
      <c r="A25" s="968" t="s">
        <v>294</v>
      </c>
      <c r="B25" s="969"/>
      <c r="C25" s="969"/>
      <c r="D25" s="969"/>
      <c r="E25" s="969"/>
    </row>
  </sheetData>
  <sheetProtection/>
  <mergeCells count="13">
    <mergeCell ref="J5:L5"/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</mergeCells>
  <conditionalFormatting sqref="I24:I65536 Q24:Q65536 I3:I6 Q3:Q6">
    <cfRule type="cellIs" priority="2" dxfId="0" operator="lessThan" stopIfTrue="1">
      <formula>0</formula>
    </cfRule>
  </conditionalFormatting>
  <conditionalFormatting sqref="I7:I23 Q7:Q2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2" right="0.21" top="1.2" bottom="0.27" header="0.17" footer="0.24"/>
  <pageSetup horizontalDpi="600" verticalDpi="600" orientation="landscape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Q14"/>
  <sheetViews>
    <sheetView showGridLines="0" zoomScale="88" zoomScaleNormal="88" zoomScalePageLayoutView="0" workbookViewId="0" topLeftCell="A1">
      <selection activeCell="Q7" activeCellId="1" sqref="I7:I12 Q7:Q12"/>
    </sheetView>
  </sheetViews>
  <sheetFormatPr defaultColWidth="8.421875" defaultRowHeight="12.75"/>
  <cols>
    <col min="1" max="1" width="24.57421875" style="970" customWidth="1"/>
    <col min="2" max="2" width="8.421875" style="970" customWidth="1"/>
    <col min="3" max="3" width="10.140625" style="970" customWidth="1"/>
    <col min="4" max="4" width="8.421875" style="970" customWidth="1"/>
    <col min="5" max="5" width="9.28125" style="970" customWidth="1"/>
    <col min="6" max="6" width="8.421875" style="970" customWidth="1"/>
    <col min="7" max="7" width="10.00390625" style="970" customWidth="1"/>
    <col min="8" max="8" width="8.421875" style="970" customWidth="1"/>
    <col min="9" max="9" width="9.421875" style="970" customWidth="1"/>
    <col min="10" max="10" width="8.7109375" style="970" bestFit="1" customWidth="1"/>
    <col min="11" max="11" width="9.8515625" style="970" customWidth="1"/>
    <col min="12" max="12" width="8.7109375" style="970" bestFit="1" customWidth="1"/>
    <col min="13" max="13" width="9.140625" style="970" bestFit="1" customWidth="1"/>
    <col min="14" max="14" width="8.7109375" style="970" bestFit="1" customWidth="1"/>
    <col min="15" max="15" width="9.8515625" style="970" customWidth="1"/>
    <col min="16" max="17" width="8.7109375" style="970" bestFit="1" customWidth="1"/>
    <col min="18" max="16384" width="8.421875" style="970" customWidth="1"/>
  </cols>
  <sheetData>
    <row r="1" spans="16:17" ht="18.75" thickBot="1">
      <c r="P1" s="971" t="s">
        <v>0</v>
      </c>
      <c r="Q1" s="972"/>
    </row>
    <row r="2" ht="4.5" customHeight="1" thickBot="1"/>
    <row r="3" spans="1:17" ht="24" customHeight="1" thickBot="1">
      <c r="A3" s="973" t="s">
        <v>310</v>
      </c>
      <c r="B3" s="974"/>
      <c r="C3" s="974"/>
      <c r="D3" s="974"/>
      <c r="E3" s="974"/>
      <c r="F3" s="974"/>
      <c r="G3" s="974"/>
      <c r="H3" s="974"/>
      <c r="I3" s="974"/>
      <c r="J3" s="974"/>
      <c r="K3" s="974"/>
      <c r="L3" s="974"/>
      <c r="M3" s="974"/>
      <c r="N3" s="974"/>
      <c r="O3" s="974"/>
      <c r="P3" s="974"/>
      <c r="Q3" s="975"/>
    </row>
    <row r="4" spans="1:17" ht="15.75" customHeight="1" thickBot="1">
      <c r="A4" s="976" t="s">
        <v>251</v>
      </c>
      <c r="B4" s="977" t="s">
        <v>39</v>
      </c>
      <c r="C4" s="978"/>
      <c r="D4" s="978"/>
      <c r="E4" s="978"/>
      <c r="F4" s="978"/>
      <c r="G4" s="978"/>
      <c r="H4" s="978"/>
      <c r="I4" s="979"/>
      <c r="J4" s="977" t="s">
        <v>40</v>
      </c>
      <c r="K4" s="978"/>
      <c r="L4" s="978"/>
      <c r="M4" s="978"/>
      <c r="N4" s="978"/>
      <c r="O4" s="978"/>
      <c r="P4" s="978"/>
      <c r="Q4" s="979"/>
    </row>
    <row r="5" spans="1:17" s="987" customFormat="1" ht="26.25" customHeight="1">
      <c r="A5" s="980"/>
      <c r="B5" s="981" t="s">
        <v>41</v>
      </c>
      <c r="C5" s="982"/>
      <c r="D5" s="982"/>
      <c r="E5" s="983" t="s">
        <v>42</v>
      </c>
      <c r="F5" s="981" t="s">
        <v>43</v>
      </c>
      <c r="G5" s="982"/>
      <c r="H5" s="982"/>
      <c r="I5" s="984" t="s">
        <v>44</v>
      </c>
      <c r="J5" s="985" t="s">
        <v>209</v>
      </c>
      <c r="K5" s="986"/>
      <c r="L5" s="986"/>
      <c r="M5" s="983" t="s">
        <v>42</v>
      </c>
      <c r="N5" s="985" t="s">
        <v>210</v>
      </c>
      <c r="O5" s="986"/>
      <c r="P5" s="986"/>
      <c r="Q5" s="983" t="s">
        <v>44</v>
      </c>
    </row>
    <row r="6" spans="1:17" s="993" customFormat="1" ht="17.25" thickBot="1">
      <c r="A6" s="988"/>
      <c r="B6" s="989" t="s">
        <v>14</v>
      </c>
      <c r="C6" s="990" t="s">
        <v>15</v>
      </c>
      <c r="D6" s="990" t="s">
        <v>13</v>
      </c>
      <c r="E6" s="991"/>
      <c r="F6" s="989" t="s">
        <v>14</v>
      </c>
      <c r="G6" s="990" t="s">
        <v>15</v>
      </c>
      <c r="H6" s="990" t="s">
        <v>13</v>
      </c>
      <c r="I6" s="992"/>
      <c r="J6" s="989" t="s">
        <v>14</v>
      </c>
      <c r="K6" s="990" t="s">
        <v>15</v>
      </c>
      <c r="L6" s="990" t="s">
        <v>13</v>
      </c>
      <c r="M6" s="991"/>
      <c r="N6" s="989" t="s">
        <v>14</v>
      </c>
      <c r="O6" s="990" t="s">
        <v>15</v>
      </c>
      <c r="P6" s="990" t="s">
        <v>13</v>
      </c>
      <c r="Q6" s="991"/>
    </row>
    <row r="7" spans="1:17" s="999" customFormat="1" ht="18.75" customHeight="1" thickBot="1">
      <c r="A7" s="994" t="s">
        <v>4</v>
      </c>
      <c r="B7" s="995">
        <f>SUM(B8:B12)</f>
        <v>27923.933</v>
      </c>
      <c r="C7" s="996">
        <f>SUM(C8:C12)</f>
        <v>15006.334000000003</v>
      </c>
      <c r="D7" s="997">
        <f aca="true" t="shared" si="0" ref="D7:D12">C7+B7</f>
        <v>42930.26700000001</v>
      </c>
      <c r="E7" s="998">
        <f aca="true" t="shared" si="1" ref="E7:E12">D7/$D$7</f>
        <v>1</v>
      </c>
      <c r="F7" s="995">
        <f>SUM(F8:F12)</f>
        <v>24869.753999999997</v>
      </c>
      <c r="G7" s="996">
        <f>SUM(G8:G12)</f>
        <v>11481.023000000001</v>
      </c>
      <c r="H7" s="997">
        <f aca="true" t="shared" si="2" ref="H7:H12">G7+F7</f>
        <v>36350.777</v>
      </c>
      <c r="I7" s="998">
        <f aca="true" t="shared" si="3" ref="I7:I12">(D7/H7-1)</f>
        <v>0.1809999824763031</v>
      </c>
      <c r="J7" s="995">
        <f>SUM(J8:J12)</f>
        <v>27923.933</v>
      </c>
      <c r="K7" s="996">
        <f>SUM(K8:K12)</f>
        <v>15006.334000000003</v>
      </c>
      <c r="L7" s="997">
        <f aca="true" t="shared" si="4" ref="L7:L12">K7+J7</f>
        <v>42930.26700000001</v>
      </c>
      <c r="M7" s="998">
        <f aca="true" t="shared" si="5" ref="M7:M12">L7/$L$7</f>
        <v>1</v>
      </c>
      <c r="N7" s="995">
        <f>SUM(N8:N12)</f>
        <v>24869.753999999997</v>
      </c>
      <c r="O7" s="996">
        <f>SUM(O8:O12)</f>
        <v>11481.023000000001</v>
      </c>
      <c r="P7" s="997">
        <f aca="true" t="shared" si="6" ref="P7:P12">O7+N7</f>
        <v>36350.777</v>
      </c>
      <c r="Q7" s="998">
        <f aca="true" t="shared" si="7" ref="Q7:Q12">(L7/P7-1)</f>
        <v>0.1809999824763031</v>
      </c>
    </row>
    <row r="8" spans="1:17" s="1004" customFormat="1" ht="18.75" customHeight="1" thickTop="1">
      <c r="A8" s="1000" t="s">
        <v>252</v>
      </c>
      <c r="B8" s="1001">
        <v>23330.184999999998</v>
      </c>
      <c r="C8" s="1002">
        <v>12154.842</v>
      </c>
      <c r="D8" s="1002">
        <f t="shared" si="0"/>
        <v>35485.027</v>
      </c>
      <c r="E8" s="1003">
        <f t="shared" si="1"/>
        <v>0.826573638593955</v>
      </c>
      <c r="F8" s="1001">
        <v>20578.74</v>
      </c>
      <c r="G8" s="1002">
        <v>9135.057</v>
      </c>
      <c r="H8" s="1002">
        <f t="shared" si="2"/>
        <v>29713.797000000002</v>
      </c>
      <c r="I8" s="1003">
        <f t="shared" si="3"/>
        <v>0.19422728101696318</v>
      </c>
      <c r="J8" s="1001">
        <v>23330.184999999998</v>
      </c>
      <c r="K8" s="1002">
        <v>12154.842</v>
      </c>
      <c r="L8" s="1002">
        <f t="shared" si="4"/>
        <v>35485.027</v>
      </c>
      <c r="M8" s="1003">
        <f t="shared" si="5"/>
        <v>0.826573638593955</v>
      </c>
      <c r="N8" s="1002">
        <v>20578.74</v>
      </c>
      <c r="O8" s="1002">
        <v>9135.057</v>
      </c>
      <c r="P8" s="1002">
        <f t="shared" si="6"/>
        <v>29713.797000000002</v>
      </c>
      <c r="Q8" s="1003">
        <f t="shared" si="7"/>
        <v>0.19422728101696318</v>
      </c>
    </row>
    <row r="9" spans="1:17" s="1004" customFormat="1" ht="18.75" customHeight="1">
      <c r="A9" s="1000" t="s">
        <v>254</v>
      </c>
      <c r="B9" s="1001">
        <v>4218.467</v>
      </c>
      <c r="C9" s="1002">
        <v>1620.4870000000003</v>
      </c>
      <c r="D9" s="1002">
        <f t="shared" si="0"/>
        <v>5838.954</v>
      </c>
      <c r="E9" s="1003">
        <f t="shared" si="1"/>
        <v>0.13601019532443157</v>
      </c>
      <c r="F9" s="1001">
        <v>4044.3</v>
      </c>
      <c r="G9" s="1002">
        <v>1330.7959999999998</v>
      </c>
      <c r="H9" s="1002">
        <f t="shared" si="2"/>
        <v>5375.096</v>
      </c>
      <c r="I9" s="1003">
        <f t="shared" si="3"/>
        <v>0.08629762147503972</v>
      </c>
      <c r="J9" s="1001">
        <v>4218.467</v>
      </c>
      <c r="K9" s="1002">
        <v>1620.4870000000003</v>
      </c>
      <c r="L9" s="1002">
        <f t="shared" si="4"/>
        <v>5838.954</v>
      </c>
      <c r="M9" s="1003">
        <f t="shared" si="5"/>
        <v>0.13601019532443157</v>
      </c>
      <c r="N9" s="1002">
        <v>4044.3</v>
      </c>
      <c r="O9" s="1002">
        <v>1330.7959999999998</v>
      </c>
      <c r="P9" s="1002">
        <f t="shared" si="6"/>
        <v>5375.096</v>
      </c>
      <c r="Q9" s="1003">
        <f t="shared" si="7"/>
        <v>0.08629762147503972</v>
      </c>
    </row>
    <row r="10" spans="1:17" s="1004" customFormat="1" ht="18.75" customHeight="1">
      <c r="A10" s="1000" t="s">
        <v>253</v>
      </c>
      <c r="B10" s="1001">
        <v>271.20300000000003</v>
      </c>
      <c r="C10" s="1002">
        <v>700.9659999999999</v>
      </c>
      <c r="D10" s="1002">
        <f t="shared" si="0"/>
        <v>972.1689999999999</v>
      </c>
      <c r="E10" s="1003">
        <f t="shared" si="1"/>
        <v>0.022645305234183604</v>
      </c>
      <c r="F10" s="1001">
        <v>145.903</v>
      </c>
      <c r="G10" s="1002">
        <v>654.826</v>
      </c>
      <c r="H10" s="1002">
        <f t="shared" si="2"/>
        <v>800.729</v>
      </c>
      <c r="I10" s="1003">
        <f t="shared" si="3"/>
        <v>0.2141048969126882</v>
      </c>
      <c r="J10" s="1001">
        <v>271.20300000000003</v>
      </c>
      <c r="K10" s="1002">
        <v>700.9659999999999</v>
      </c>
      <c r="L10" s="1002">
        <f t="shared" si="4"/>
        <v>972.1689999999999</v>
      </c>
      <c r="M10" s="1003">
        <f t="shared" si="5"/>
        <v>0.022645305234183604</v>
      </c>
      <c r="N10" s="1002">
        <v>145.903</v>
      </c>
      <c r="O10" s="1002">
        <v>654.826</v>
      </c>
      <c r="P10" s="1002">
        <f t="shared" si="6"/>
        <v>800.729</v>
      </c>
      <c r="Q10" s="1003">
        <f t="shared" si="7"/>
        <v>0.2141048969126882</v>
      </c>
    </row>
    <row r="11" spans="1:17" s="1004" customFormat="1" ht="18.75" customHeight="1">
      <c r="A11" s="1000" t="s">
        <v>256</v>
      </c>
      <c r="B11" s="1001">
        <v>63.81</v>
      </c>
      <c r="C11" s="1002">
        <v>420.308</v>
      </c>
      <c r="D11" s="1002">
        <f t="shared" si="0"/>
        <v>484.118</v>
      </c>
      <c r="E11" s="1003">
        <f t="shared" si="1"/>
        <v>0.01127684577410152</v>
      </c>
      <c r="F11" s="1001">
        <v>87.65299999999999</v>
      </c>
      <c r="G11" s="1002">
        <v>357.92299999999994</v>
      </c>
      <c r="H11" s="1002">
        <f t="shared" si="2"/>
        <v>445.5759999999999</v>
      </c>
      <c r="I11" s="1003">
        <f t="shared" si="3"/>
        <v>0.08649927285132075</v>
      </c>
      <c r="J11" s="1001">
        <v>63.81</v>
      </c>
      <c r="K11" s="1002">
        <v>420.308</v>
      </c>
      <c r="L11" s="1002">
        <f t="shared" si="4"/>
        <v>484.118</v>
      </c>
      <c r="M11" s="1003">
        <f t="shared" si="5"/>
        <v>0.01127684577410152</v>
      </c>
      <c r="N11" s="1002">
        <v>87.65299999999999</v>
      </c>
      <c r="O11" s="1002">
        <v>357.92299999999994</v>
      </c>
      <c r="P11" s="1002">
        <f t="shared" si="6"/>
        <v>445.5759999999999</v>
      </c>
      <c r="Q11" s="1003">
        <f t="shared" si="7"/>
        <v>0.08649927285132075</v>
      </c>
    </row>
    <row r="12" spans="1:17" s="1004" customFormat="1" ht="18.75" customHeight="1" thickBot="1">
      <c r="A12" s="1005" t="s">
        <v>155</v>
      </c>
      <c r="B12" s="1006">
        <v>40.268</v>
      </c>
      <c r="C12" s="1007">
        <v>109.731</v>
      </c>
      <c r="D12" s="1007">
        <f t="shared" si="0"/>
        <v>149.999</v>
      </c>
      <c r="E12" s="1008">
        <f t="shared" si="1"/>
        <v>0.0034940150733281015</v>
      </c>
      <c r="F12" s="1006">
        <v>13.158000000000001</v>
      </c>
      <c r="G12" s="1007">
        <v>2.4210000000000003</v>
      </c>
      <c r="H12" s="1007">
        <f t="shared" si="2"/>
        <v>15.579</v>
      </c>
      <c r="I12" s="1008">
        <f t="shared" si="3"/>
        <v>8.628281661210604</v>
      </c>
      <c r="J12" s="1006">
        <v>40.268</v>
      </c>
      <c r="K12" s="1007">
        <v>109.731</v>
      </c>
      <c r="L12" s="1007">
        <f t="shared" si="4"/>
        <v>149.999</v>
      </c>
      <c r="M12" s="1008">
        <f t="shared" si="5"/>
        <v>0.0034940150733281015</v>
      </c>
      <c r="N12" s="1006">
        <v>13.158000000000001</v>
      </c>
      <c r="O12" s="1007">
        <v>2.4210000000000003</v>
      </c>
      <c r="P12" s="1007">
        <f t="shared" si="6"/>
        <v>15.579</v>
      </c>
      <c r="Q12" s="1008">
        <f t="shared" si="7"/>
        <v>8.628281661210604</v>
      </c>
    </row>
    <row r="13" ht="13.5">
      <c r="A13" s="1009" t="s">
        <v>311</v>
      </c>
    </row>
    <row r="14" spans="1:3" ht="13.5">
      <c r="A14" s="1010" t="s">
        <v>312</v>
      </c>
      <c r="B14" s="1011"/>
      <c r="C14" s="1011"/>
    </row>
  </sheetData>
  <sheetProtection/>
  <mergeCells count="13">
    <mergeCell ref="Q5:Q6"/>
    <mergeCell ref="F5:H5"/>
    <mergeCell ref="J5:L5"/>
    <mergeCell ref="N5:P5"/>
    <mergeCell ref="I5:I6"/>
    <mergeCell ref="M5:M6"/>
    <mergeCell ref="P1:Q1"/>
    <mergeCell ref="B4:I4"/>
    <mergeCell ref="J4:Q4"/>
    <mergeCell ref="A3:Q3"/>
    <mergeCell ref="A4:A6"/>
    <mergeCell ref="E5:E6"/>
    <mergeCell ref="B5:D5"/>
  </mergeCells>
  <conditionalFormatting sqref="Q13:Q65536 Q2:Q6 I1:I6 I13:I65536">
    <cfRule type="cellIs" priority="2" dxfId="0" operator="lessThan" stopIfTrue="1">
      <formula>0</formula>
    </cfRule>
  </conditionalFormatting>
  <conditionalFormatting sqref="I7:I12 Q7:Q12">
    <cfRule type="cellIs" priority="2" dxfId="1" operator="lessThan" stopIfTrue="1">
      <formula>0</formula>
    </cfRule>
    <cfRule type="cellIs" priority="3" dxfId="3" operator="greaterThanOrEqual" stopIfTrue="1">
      <formula>0</formula>
    </cfRule>
  </conditionalFormatting>
  <hyperlinks>
    <hyperlink ref="P1:Q1" location="INDICE!A1" display="Volver al Indice"/>
  </hyperlinks>
  <printOptions/>
  <pageMargins left="0.21" right="0.21" top="1" bottom="0.27" header="0.17" footer="0.2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5517"/>
  <sheetViews>
    <sheetView showGridLines="0" zoomScale="88" zoomScaleNormal="88" workbookViewId="0" topLeftCell="A1">
      <selection activeCell="O1" sqref="O1:P1"/>
    </sheetView>
  </sheetViews>
  <sheetFormatPr defaultColWidth="11.00390625" defaultRowHeight="12.75"/>
  <cols>
    <col min="1" max="1" width="9.8515625" style="1" customWidth="1"/>
    <col min="2" max="2" width="17.140625" style="1" customWidth="1"/>
    <col min="3" max="3" width="11.57421875" style="1" customWidth="1"/>
    <col min="4" max="4" width="8.421875" style="1" customWidth="1"/>
    <col min="5" max="5" width="8.140625" style="1" customWidth="1"/>
    <col min="6" max="6" width="9.57421875" style="1" customWidth="1"/>
    <col min="7" max="7" width="10.8515625" style="1" customWidth="1"/>
    <col min="8" max="9" width="10.00390625" style="1" customWidth="1"/>
    <col min="10" max="10" width="9.57421875" style="1" customWidth="1"/>
    <col min="11" max="11" width="10.421875" style="1" customWidth="1"/>
    <col min="12" max="12" width="9.7109375" style="1" customWidth="1"/>
    <col min="13" max="13" width="9.00390625" style="1" customWidth="1"/>
    <col min="14" max="14" width="10.00390625" style="1" customWidth="1"/>
    <col min="15" max="15" width="12.28125" style="1" customWidth="1"/>
    <col min="16" max="16" width="10.421875" style="1" customWidth="1"/>
    <col min="17" max="16384" width="11.00390625" style="1" customWidth="1"/>
  </cols>
  <sheetData>
    <row r="1" spans="15:16" ht="22.5" customHeight="1" thickBot="1">
      <c r="O1" s="1041" t="s">
        <v>0</v>
      </c>
      <c r="P1" s="1042"/>
    </row>
    <row r="2" ht="5.25" customHeight="1"/>
    <row r="3" ht="3.75" customHeight="1" thickBot="1"/>
    <row r="4" spans="1:16" ht="13.5" customHeight="1" thickTop="1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ht="12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ht="5.25" customHeight="1" thickBo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11"/>
    </row>
    <row r="7" spans="1:16" ht="16.5" customHeight="1" thickTop="1">
      <c r="A7" s="12"/>
      <c r="B7" s="13"/>
      <c r="C7" s="14" t="s">
        <v>2</v>
      </c>
      <c r="D7" s="15"/>
      <c r="E7" s="15"/>
      <c r="F7" s="16"/>
      <c r="G7" s="17" t="s">
        <v>3</v>
      </c>
      <c r="H7" s="18"/>
      <c r="I7" s="18"/>
      <c r="J7" s="18"/>
      <c r="K7" s="18"/>
      <c r="L7" s="18"/>
      <c r="M7" s="18"/>
      <c r="N7" s="19"/>
      <c r="O7" s="20" t="s">
        <v>4</v>
      </c>
      <c r="P7" s="21"/>
    </row>
    <row r="8" spans="1:16" ht="3.75" customHeight="1" thickBot="1">
      <c r="A8" s="22"/>
      <c r="B8" s="23"/>
      <c r="C8" s="24"/>
      <c r="D8" s="25"/>
      <c r="E8" s="25"/>
      <c r="F8" s="26"/>
      <c r="G8" s="27"/>
      <c r="H8" s="20"/>
      <c r="I8" s="20"/>
      <c r="J8" s="20"/>
      <c r="K8" s="20"/>
      <c r="L8" s="20"/>
      <c r="M8" s="20"/>
      <c r="N8" s="21"/>
      <c r="O8" s="28"/>
      <c r="P8" s="29"/>
    </row>
    <row r="9" spans="1:16" ht="21.75" customHeight="1" thickBot="1" thickTop="1">
      <c r="A9" s="30" t="s">
        <v>5</v>
      </c>
      <c r="B9" s="31"/>
      <c r="C9" s="32" t="s">
        <v>6</v>
      </c>
      <c r="D9" s="33" t="s">
        <v>7</v>
      </c>
      <c r="E9" s="18" t="s">
        <v>8</v>
      </c>
      <c r="F9" s="34" t="s">
        <v>9</v>
      </c>
      <c r="G9" s="35" t="s">
        <v>6</v>
      </c>
      <c r="H9" s="36"/>
      <c r="I9" s="37"/>
      <c r="J9" s="38" t="s">
        <v>7</v>
      </c>
      <c r="K9" s="39"/>
      <c r="L9" s="40"/>
      <c r="M9" s="41" t="s">
        <v>8</v>
      </c>
      <c r="N9" s="42" t="s">
        <v>9</v>
      </c>
      <c r="O9" s="43" t="s">
        <v>6</v>
      </c>
      <c r="P9" s="44" t="s">
        <v>9</v>
      </c>
    </row>
    <row r="10" spans="1:16" ht="9" customHeight="1">
      <c r="A10" s="22"/>
      <c r="B10" s="23"/>
      <c r="C10" s="45"/>
      <c r="D10" s="46"/>
      <c r="E10" s="47"/>
      <c r="F10" s="48"/>
      <c r="G10" s="49" t="s">
        <v>10</v>
      </c>
      <c r="H10" s="50" t="s">
        <v>10</v>
      </c>
      <c r="I10" s="51" t="s">
        <v>10</v>
      </c>
      <c r="J10" s="52" t="s">
        <v>10</v>
      </c>
      <c r="K10" s="50" t="s">
        <v>10</v>
      </c>
      <c r="L10" s="52" t="s">
        <v>10</v>
      </c>
      <c r="M10" s="53"/>
      <c r="N10" s="54"/>
      <c r="O10" s="55"/>
      <c r="P10" s="56"/>
    </row>
    <row r="11" spans="1:16" ht="15.75" customHeight="1" thickBot="1">
      <c r="A11" s="57"/>
      <c r="B11" s="58"/>
      <c r="C11" s="59"/>
      <c r="D11" s="60"/>
      <c r="E11" s="61"/>
      <c r="F11" s="62"/>
      <c r="G11" s="63" t="s">
        <v>11</v>
      </c>
      <c r="H11" s="64" t="s">
        <v>12</v>
      </c>
      <c r="I11" s="65" t="s">
        <v>13</v>
      </c>
      <c r="J11" s="66" t="s">
        <v>14</v>
      </c>
      <c r="K11" s="64" t="s">
        <v>15</v>
      </c>
      <c r="L11" s="66" t="s">
        <v>13</v>
      </c>
      <c r="M11" s="67"/>
      <c r="N11" s="68"/>
      <c r="O11" s="55"/>
      <c r="P11" s="56"/>
    </row>
    <row r="12" spans="1:16" s="85" customFormat="1" ht="18" customHeight="1" thickTop="1">
      <c r="A12" s="69">
        <v>2009</v>
      </c>
      <c r="B12" s="70" t="s">
        <v>16</v>
      </c>
      <c r="C12" s="71">
        <v>733018</v>
      </c>
      <c r="D12" s="72">
        <v>6659.961000000001</v>
      </c>
      <c r="E12" s="73">
        <v>898.682</v>
      </c>
      <c r="F12" s="74">
        <f>E12+D12</f>
        <v>7558.643000000001</v>
      </c>
      <c r="G12" s="75">
        <v>268696</v>
      </c>
      <c r="H12" s="76">
        <v>240173</v>
      </c>
      <c r="I12" s="77">
        <f aca="true" t="shared" si="0" ref="I12:I23">H12+G12</f>
        <v>508869</v>
      </c>
      <c r="J12" s="78">
        <v>24869.754</v>
      </c>
      <c r="K12" s="79">
        <v>11481.022999999997</v>
      </c>
      <c r="L12" s="80">
        <f aca="true" t="shared" si="1" ref="L12:L23">K12+J12</f>
        <v>36350.777</v>
      </c>
      <c r="M12" s="81">
        <v>393.9170000000001</v>
      </c>
      <c r="N12" s="82">
        <f aca="true" t="shared" si="2" ref="N12:N25">L12+M12</f>
        <v>36744.694</v>
      </c>
      <c r="O12" s="83">
        <f aca="true" t="shared" si="3" ref="O12:O23">I12+C12</f>
        <v>1241887</v>
      </c>
      <c r="P12" s="84">
        <f aca="true" t="shared" si="4" ref="P12:P23">N12+F12</f>
        <v>44303.33700000001</v>
      </c>
    </row>
    <row r="13" spans="1:16" s="102" customFormat="1" ht="18" customHeight="1">
      <c r="A13" s="86"/>
      <c r="B13" s="87" t="s">
        <v>17</v>
      </c>
      <c r="C13" s="88">
        <v>668872</v>
      </c>
      <c r="D13" s="89">
        <v>8288.55</v>
      </c>
      <c r="E13" s="90">
        <v>1067.4029999999998</v>
      </c>
      <c r="F13" s="91">
        <f aca="true" t="shared" si="5" ref="F13:F25">E13+D13</f>
        <v>9355.953</v>
      </c>
      <c r="G13" s="92">
        <v>192435</v>
      </c>
      <c r="H13" s="93">
        <v>178630</v>
      </c>
      <c r="I13" s="94">
        <f t="shared" si="0"/>
        <v>371065</v>
      </c>
      <c r="J13" s="95">
        <v>24124.997</v>
      </c>
      <c r="K13" s="96">
        <v>12126.486000000004</v>
      </c>
      <c r="L13" s="97">
        <f t="shared" si="1"/>
        <v>36251.48300000001</v>
      </c>
      <c r="M13" s="98">
        <v>476.25</v>
      </c>
      <c r="N13" s="99">
        <f t="shared" si="2"/>
        <v>36727.73300000001</v>
      </c>
      <c r="O13" s="100">
        <f t="shared" si="3"/>
        <v>1039937</v>
      </c>
      <c r="P13" s="101">
        <f t="shared" si="4"/>
        <v>46083.68600000001</v>
      </c>
    </row>
    <row r="14" spans="1:16" ht="18" customHeight="1">
      <c r="A14" s="86"/>
      <c r="B14" s="87" t="s">
        <v>18</v>
      </c>
      <c r="C14" s="88">
        <v>744157</v>
      </c>
      <c r="D14" s="89">
        <v>9133.391</v>
      </c>
      <c r="E14" s="90">
        <v>1100.859</v>
      </c>
      <c r="F14" s="91">
        <f t="shared" si="5"/>
        <v>10234.25</v>
      </c>
      <c r="G14" s="92">
        <v>213521</v>
      </c>
      <c r="H14" s="93">
        <v>191654</v>
      </c>
      <c r="I14" s="94">
        <f t="shared" si="0"/>
        <v>405175</v>
      </c>
      <c r="J14" s="103">
        <v>21728.26</v>
      </c>
      <c r="K14" s="96">
        <v>12754.587999999998</v>
      </c>
      <c r="L14" s="97">
        <f t="shared" si="1"/>
        <v>34482.848</v>
      </c>
      <c r="M14" s="98">
        <v>524.753</v>
      </c>
      <c r="N14" s="99">
        <f t="shared" si="2"/>
        <v>35007.600999999995</v>
      </c>
      <c r="O14" s="100">
        <f t="shared" si="3"/>
        <v>1149332</v>
      </c>
      <c r="P14" s="101">
        <f t="shared" si="4"/>
        <v>45241.850999999995</v>
      </c>
    </row>
    <row r="15" spans="1:16" ht="18" customHeight="1">
      <c r="A15" s="86"/>
      <c r="B15" s="87" t="s">
        <v>19</v>
      </c>
      <c r="C15" s="88">
        <v>755671</v>
      </c>
      <c r="D15" s="89">
        <v>8008.049999999994</v>
      </c>
      <c r="E15" s="90">
        <v>1101.4259999999997</v>
      </c>
      <c r="F15" s="91">
        <f t="shared" si="5"/>
        <v>9109.475999999993</v>
      </c>
      <c r="G15" s="92">
        <v>211311</v>
      </c>
      <c r="H15" s="93">
        <v>206202</v>
      </c>
      <c r="I15" s="94">
        <f t="shared" si="0"/>
        <v>417513</v>
      </c>
      <c r="J15" s="95">
        <v>29153.026</v>
      </c>
      <c r="K15" s="96">
        <v>12862.082000000002</v>
      </c>
      <c r="L15" s="97">
        <f t="shared" si="1"/>
        <v>42015.10800000001</v>
      </c>
      <c r="M15" s="98">
        <v>422.771</v>
      </c>
      <c r="N15" s="99">
        <f t="shared" si="2"/>
        <v>42437.87900000001</v>
      </c>
      <c r="O15" s="100">
        <f t="shared" si="3"/>
        <v>1173184</v>
      </c>
      <c r="P15" s="101">
        <f t="shared" si="4"/>
        <v>51547.355</v>
      </c>
    </row>
    <row r="16" spans="1:16" s="104" customFormat="1" ht="18" customHeight="1">
      <c r="A16" s="86"/>
      <c r="B16" s="87" t="s">
        <v>20</v>
      </c>
      <c r="C16" s="88">
        <v>724014</v>
      </c>
      <c r="D16" s="89">
        <v>8281.360999999999</v>
      </c>
      <c r="E16" s="90">
        <v>1165.6030000000003</v>
      </c>
      <c r="F16" s="91">
        <f t="shared" si="5"/>
        <v>9446.964</v>
      </c>
      <c r="G16" s="92">
        <v>200323</v>
      </c>
      <c r="H16" s="93">
        <v>193831</v>
      </c>
      <c r="I16" s="94">
        <f t="shared" si="0"/>
        <v>394154</v>
      </c>
      <c r="J16" s="95">
        <v>25172.90299999998</v>
      </c>
      <c r="K16" s="96">
        <v>12921.118000000004</v>
      </c>
      <c r="L16" s="97">
        <f t="shared" si="1"/>
        <v>38094.020999999986</v>
      </c>
      <c r="M16" s="98">
        <v>527.35</v>
      </c>
      <c r="N16" s="99">
        <f t="shared" si="2"/>
        <v>38621.370999999985</v>
      </c>
      <c r="O16" s="100">
        <f t="shared" si="3"/>
        <v>1118168</v>
      </c>
      <c r="P16" s="101">
        <f t="shared" si="4"/>
        <v>48068.334999999985</v>
      </c>
    </row>
    <row r="17" spans="1:16" ht="18" customHeight="1">
      <c r="A17" s="86"/>
      <c r="B17" s="87" t="s">
        <v>21</v>
      </c>
      <c r="C17" s="88">
        <v>823588</v>
      </c>
      <c r="D17" s="89">
        <v>8326.751999999993</v>
      </c>
      <c r="E17" s="90">
        <v>1048.11</v>
      </c>
      <c r="F17" s="91">
        <f t="shared" si="5"/>
        <v>9374.861999999994</v>
      </c>
      <c r="G17" s="92">
        <v>247368</v>
      </c>
      <c r="H17" s="93">
        <v>250328</v>
      </c>
      <c r="I17" s="94">
        <f t="shared" si="0"/>
        <v>497696</v>
      </c>
      <c r="J17" s="95">
        <v>21071.08800000001</v>
      </c>
      <c r="K17" s="96">
        <v>11665.431</v>
      </c>
      <c r="L17" s="97">
        <f t="shared" si="1"/>
        <v>32736.51900000001</v>
      </c>
      <c r="M17" s="98">
        <v>484.78</v>
      </c>
      <c r="N17" s="99">
        <f t="shared" si="2"/>
        <v>33221.29900000001</v>
      </c>
      <c r="O17" s="100">
        <f t="shared" si="3"/>
        <v>1321284</v>
      </c>
      <c r="P17" s="101">
        <f t="shared" si="4"/>
        <v>42596.16100000001</v>
      </c>
    </row>
    <row r="18" spans="1:16" s="102" customFormat="1" ht="18" customHeight="1">
      <c r="A18" s="86"/>
      <c r="B18" s="87" t="s">
        <v>22</v>
      </c>
      <c r="C18" s="88">
        <v>925096</v>
      </c>
      <c r="D18" s="89">
        <v>8680.382000000003</v>
      </c>
      <c r="E18" s="90">
        <v>1272.103</v>
      </c>
      <c r="F18" s="91">
        <f t="shared" si="5"/>
        <v>9952.485000000004</v>
      </c>
      <c r="G18" s="92">
        <v>245574</v>
      </c>
      <c r="H18" s="93">
        <v>281837</v>
      </c>
      <c r="I18" s="94">
        <f t="shared" si="0"/>
        <v>527411</v>
      </c>
      <c r="J18" s="95">
        <v>20136.69399999999</v>
      </c>
      <c r="K18" s="96">
        <v>11289.147000000003</v>
      </c>
      <c r="L18" s="97">
        <f t="shared" si="1"/>
        <v>31425.840999999993</v>
      </c>
      <c r="M18" s="98">
        <v>582.0060000000003</v>
      </c>
      <c r="N18" s="99">
        <f t="shared" si="2"/>
        <v>32007.846999999994</v>
      </c>
      <c r="O18" s="100">
        <f t="shared" si="3"/>
        <v>1452507</v>
      </c>
      <c r="P18" s="101">
        <f t="shared" si="4"/>
        <v>41960.331999999995</v>
      </c>
    </row>
    <row r="19" spans="1:16" ht="18" customHeight="1">
      <c r="A19" s="86"/>
      <c r="B19" s="87" t="s">
        <v>23</v>
      </c>
      <c r="C19" s="88">
        <v>924951</v>
      </c>
      <c r="D19" s="89">
        <v>7824.715999999998</v>
      </c>
      <c r="E19" s="90">
        <v>1212.6119999999999</v>
      </c>
      <c r="F19" s="91">
        <f t="shared" si="5"/>
        <v>9037.327999999998</v>
      </c>
      <c r="G19" s="92">
        <v>272824</v>
      </c>
      <c r="H19" s="93">
        <v>247906</v>
      </c>
      <c r="I19" s="94">
        <f t="shared" si="0"/>
        <v>520730</v>
      </c>
      <c r="J19" s="95">
        <v>20669.54300000001</v>
      </c>
      <c r="K19" s="96">
        <v>11245.8</v>
      </c>
      <c r="L19" s="97">
        <f t="shared" si="1"/>
        <v>31915.343000000008</v>
      </c>
      <c r="M19" s="98">
        <v>521.1679999999999</v>
      </c>
      <c r="N19" s="99">
        <f t="shared" si="2"/>
        <v>32436.51100000001</v>
      </c>
      <c r="O19" s="100">
        <f t="shared" si="3"/>
        <v>1445681</v>
      </c>
      <c r="P19" s="101">
        <f t="shared" si="4"/>
        <v>41473.83900000001</v>
      </c>
    </row>
    <row r="20" spans="1:16" ht="18" customHeight="1">
      <c r="A20" s="86"/>
      <c r="B20" s="87" t="s">
        <v>24</v>
      </c>
      <c r="C20" s="88">
        <v>871266</v>
      </c>
      <c r="D20" s="89">
        <v>8235.001999999997</v>
      </c>
      <c r="E20" s="90">
        <v>1278.5389999999993</v>
      </c>
      <c r="F20" s="91">
        <f t="shared" si="5"/>
        <v>9513.540999999996</v>
      </c>
      <c r="G20" s="92">
        <v>225784</v>
      </c>
      <c r="H20" s="93">
        <v>199427</v>
      </c>
      <c r="I20" s="94">
        <f t="shared" si="0"/>
        <v>425211</v>
      </c>
      <c r="J20" s="95">
        <v>22274.951999999983</v>
      </c>
      <c r="K20" s="96">
        <v>12539.043000000001</v>
      </c>
      <c r="L20" s="97">
        <f t="shared" si="1"/>
        <v>34813.99499999998</v>
      </c>
      <c r="M20" s="98">
        <v>570.8090000000001</v>
      </c>
      <c r="N20" s="99">
        <f t="shared" si="2"/>
        <v>35384.80399999998</v>
      </c>
      <c r="O20" s="100">
        <f t="shared" si="3"/>
        <v>1296477</v>
      </c>
      <c r="P20" s="101">
        <f t="shared" si="4"/>
        <v>44898.34499999998</v>
      </c>
    </row>
    <row r="21" spans="1:16" ht="18" customHeight="1">
      <c r="A21" s="86"/>
      <c r="B21" s="87" t="s">
        <v>25</v>
      </c>
      <c r="C21" s="88">
        <v>998863</v>
      </c>
      <c r="D21" s="89">
        <v>8685.511000000002</v>
      </c>
      <c r="E21" s="90">
        <v>1339.1940000000004</v>
      </c>
      <c r="F21" s="91">
        <f t="shared" si="5"/>
        <v>10024.705000000002</v>
      </c>
      <c r="G21" s="92">
        <v>229128</v>
      </c>
      <c r="H21" s="93">
        <v>235013</v>
      </c>
      <c r="I21" s="94">
        <f t="shared" si="0"/>
        <v>464141</v>
      </c>
      <c r="J21" s="95">
        <v>26914.37800000002</v>
      </c>
      <c r="K21" s="96">
        <v>16524.689000000002</v>
      </c>
      <c r="L21" s="97">
        <f t="shared" si="1"/>
        <v>43439.067000000025</v>
      </c>
      <c r="M21" s="98">
        <v>638.6080000000002</v>
      </c>
      <c r="N21" s="99">
        <f t="shared" si="2"/>
        <v>44077.675000000025</v>
      </c>
      <c r="O21" s="100">
        <f t="shared" si="3"/>
        <v>1463004</v>
      </c>
      <c r="P21" s="101">
        <f t="shared" si="4"/>
        <v>54102.38000000003</v>
      </c>
    </row>
    <row r="22" spans="1:16" ht="18" customHeight="1">
      <c r="A22" s="86"/>
      <c r="B22" s="87" t="s">
        <v>26</v>
      </c>
      <c r="C22" s="88">
        <v>944194</v>
      </c>
      <c r="D22" s="89">
        <v>8138.804000000002</v>
      </c>
      <c r="E22" s="90">
        <v>1240.4259999999997</v>
      </c>
      <c r="F22" s="91">
        <f t="shared" si="5"/>
        <v>9379.230000000001</v>
      </c>
      <c r="G22" s="92">
        <v>217081</v>
      </c>
      <c r="H22" s="93">
        <v>238904</v>
      </c>
      <c r="I22" s="94">
        <f t="shared" si="0"/>
        <v>455985</v>
      </c>
      <c r="J22" s="95">
        <v>24287.878999999997</v>
      </c>
      <c r="K22" s="96">
        <v>15747.07</v>
      </c>
      <c r="L22" s="97">
        <f t="shared" si="1"/>
        <v>40034.94899999999</v>
      </c>
      <c r="M22" s="98">
        <v>684.8539999999997</v>
      </c>
      <c r="N22" s="99">
        <f t="shared" si="2"/>
        <v>40719.80299999999</v>
      </c>
      <c r="O22" s="100">
        <f t="shared" si="3"/>
        <v>1400179</v>
      </c>
      <c r="P22" s="101">
        <f t="shared" si="4"/>
        <v>50099.032999999996</v>
      </c>
    </row>
    <row r="23" spans="1:16" s="121" customFormat="1" ht="18" customHeight="1" thickBot="1">
      <c r="A23" s="105"/>
      <c r="B23" s="106" t="s">
        <v>27</v>
      </c>
      <c r="C23" s="107">
        <v>1043194</v>
      </c>
      <c r="D23" s="108">
        <v>9495.082</v>
      </c>
      <c r="E23" s="109">
        <v>1390.595</v>
      </c>
      <c r="F23" s="110">
        <f t="shared" si="5"/>
        <v>10885.677</v>
      </c>
      <c r="G23" s="111">
        <v>240984</v>
      </c>
      <c r="H23" s="112">
        <v>294563</v>
      </c>
      <c r="I23" s="113">
        <f t="shared" si="0"/>
        <v>535547</v>
      </c>
      <c r="J23" s="114">
        <v>25461.24899999999</v>
      </c>
      <c r="K23" s="115">
        <v>17665.698</v>
      </c>
      <c r="L23" s="116">
        <f t="shared" si="1"/>
        <v>43126.946999999986</v>
      </c>
      <c r="M23" s="117">
        <v>950.9329999999999</v>
      </c>
      <c r="N23" s="118">
        <f t="shared" si="2"/>
        <v>44077.87999999998</v>
      </c>
      <c r="O23" s="119">
        <f t="shared" si="3"/>
        <v>1578741</v>
      </c>
      <c r="P23" s="120">
        <f t="shared" si="4"/>
        <v>54963.556999999986</v>
      </c>
    </row>
    <row r="24" spans="1:16" ht="3.75" customHeight="1">
      <c r="A24" s="122"/>
      <c r="B24" s="123"/>
      <c r="C24" s="124"/>
      <c r="D24" s="125"/>
      <c r="E24" s="126"/>
      <c r="F24" s="127">
        <f t="shared" si="5"/>
        <v>0</v>
      </c>
      <c r="G24" s="128"/>
      <c r="H24" s="129"/>
      <c r="I24" s="130"/>
      <c r="J24" s="131"/>
      <c r="K24" s="129"/>
      <c r="L24" s="132"/>
      <c r="M24" s="133"/>
      <c r="N24" s="134">
        <f t="shared" si="2"/>
        <v>0</v>
      </c>
      <c r="O24" s="135"/>
      <c r="P24" s="136"/>
    </row>
    <row r="25" spans="1:16" s="85" customFormat="1" ht="18" customHeight="1" thickBot="1">
      <c r="A25" s="137">
        <v>2010</v>
      </c>
      <c r="B25" s="70" t="s">
        <v>16</v>
      </c>
      <c r="C25" s="138">
        <v>1024970</v>
      </c>
      <c r="D25" s="139">
        <v>6931.1640000000025</v>
      </c>
      <c r="E25" s="140">
        <v>1003.5830000000001</v>
      </c>
      <c r="F25" s="141">
        <f t="shared" si="5"/>
        <v>7934.747000000003</v>
      </c>
      <c r="G25" s="142">
        <v>284288</v>
      </c>
      <c r="H25" s="143">
        <v>261693</v>
      </c>
      <c r="I25" s="144">
        <f>H25+G25</f>
        <v>545981</v>
      </c>
      <c r="J25" s="145">
        <v>27923.932999999997</v>
      </c>
      <c r="K25" s="146">
        <v>15006.334000000003</v>
      </c>
      <c r="L25" s="147">
        <f>K25+J25</f>
        <v>42930.267</v>
      </c>
      <c r="M25" s="148">
        <v>630.667</v>
      </c>
      <c r="N25" s="149">
        <f t="shared" si="2"/>
        <v>43560.934</v>
      </c>
      <c r="O25" s="150">
        <f>I25+C25</f>
        <v>1570951</v>
      </c>
      <c r="P25" s="151">
        <f>N25+F25</f>
        <v>51495.681000000004</v>
      </c>
    </row>
    <row r="26" spans="1:16" ht="18" customHeight="1">
      <c r="A26" s="152" t="s">
        <v>28</v>
      </c>
      <c r="B26" s="123"/>
      <c r="C26" s="153"/>
      <c r="D26" s="131"/>
      <c r="E26" s="154"/>
      <c r="F26" s="155"/>
      <c r="G26" s="156"/>
      <c r="H26" s="129"/>
      <c r="I26" s="130"/>
      <c r="J26" s="131"/>
      <c r="K26" s="129"/>
      <c r="L26" s="132"/>
      <c r="M26" s="157"/>
      <c r="N26" s="99"/>
      <c r="O26" s="158"/>
      <c r="P26" s="101"/>
    </row>
    <row r="27" spans="1:16" ht="18" customHeight="1">
      <c r="A27" s="159" t="s">
        <v>29</v>
      </c>
      <c r="B27" s="87"/>
      <c r="C27" s="88">
        <f>SUM(C12:C12)</f>
        <v>733018</v>
      </c>
      <c r="D27" s="89">
        <f aca="true" t="shared" si="6" ref="D27:P27">SUM(D12:D12)</f>
        <v>6659.961000000001</v>
      </c>
      <c r="E27" s="90">
        <f t="shared" si="6"/>
        <v>898.682</v>
      </c>
      <c r="F27" s="91">
        <f t="shared" si="6"/>
        <v>7558.643000000001</v>
      </c>
      <c r="G27" s="92">
        <f t="shared" si="6"/>
        <v>268696</v>
      </c>
      <c r="H27" s="93">
        <f t="shared" si="6"/>
        <v>240173</v>
      </c>
      <c r="I27" s="160">
        <f t="shared" si="6"/>
        <v>508869</v>
      </c>
      <c r="J27" s="161">
        <f t="shared" si="6"/>
        <v>24869.754</v>
      </c>
      <c r="K27" s="96">
        <f t="shared" si="6"/>
        <v>11481.022999999997</v>
      </c>
      <c r="L27" s="97">
        <f t="shared" si="6"/>
        <v>36350.777</v>
      </c>
      <c r="M27" s="162">
        <f t="shared" si="6"/>
        <v>393.9170000000001</v>
      </c>
      <c r="N27" s="99">
        <f t="shared" si="6"/>
        <v>36744.694</v>
      </c>
      <c r="O27" s="158">
        <f t="shared" si="6"/>
        <v>1241887</v>
      </c>
      <c r="P27" s="101">
        <f t="shared" si="6"/>
        <v>44303.33700000001</v>
      </c>
    </row>
    <row r="28" spans="1:16" ht="18" customHeight="1" thickBot="1">
      <c r="A28" s="159" t="s">
        <v>30</v>
      </c>
      <c r="B28" s="87"/>
      <c r="C28" s="88">
        <f>SUM(C25:C25)</f>
        <v>1024970</v>
      </c>
      <c r="D28" s="89">
        <f aca="true" t="shared" si="7" ref="D28:P28">SUM(D25:D25)</f>
        <v>6931.1640000000025</v>
      </c>
      <c r="E28" s="90">
        <f t="shared" si="7"/>
        <v>1003.5830000000001</v>
      </c>
      <c r="F28" s="91">
        <f t="shared" si="7"/>
        <v>7934.747000000003</v>
      </c>
      <c r="G28" s="92">
        <f t="shared" si="7"/>
        <v>284288</v>
      </c>
      <c r="H28" s="93">
        <f t="shared" si="7"/>
        <v>261693</v>
      </c>
      <c r="I28" s="160">
        <f t="shared" si="7"/>
        <v>545981</v>
      </c>
      <c r="J28" s="161">
        <f t="shared" si="7"/>
        <v>27923.932999999997</v>
      </c>
      <c r="K28" s="96">
        <f t="shared" si="7"/>
        <v>15006.334000000003</v>
      </c>
      <c r="L28" s="97">
        <f t="shared" si="7"/>
        <v>42930.267</v>
      </c>
      <c r="M28" s="162">
        <f t="shared" si="7"/>
        <v>630.667</v>
      </c>
      <c r="N28" s="99">
        <f t="shared" si="7"/>
        <v>43560.934</v>
      </c>
      <c r="O28" s="158">
        <f t="shared" si="7"/>
        <v>1570951</v>
      </c>
      <c r="P28" s="163">
        <f t="shared" si="7"/>
        <v>51495.681000000004</v>
      </c>
    </row>
    <row r="29" spans="1:16" ht="16.5" customHeight="1">
      <c r="A29" s="164" t="s">
        <v>31</v>
      </c>
      <c r="B29" s="123"/>
      <c r="C29" s="153"/>
      <c r="D29" s="131"/>
      <c r="E29" s="133"/>
      <c r="F29" s="155"/>
      <c r="G29" s="128"/>
      <c r="H29" s="129"/>
      <c r="I29" s="130"/>
      <c r="J29" s="131"/>
      <c r="K29" s="129"/>
      <c r="L29" s="132"/>
      <c r="M29" s="157"/>
      <c r="N29" s="134"/>
      <c r="O29" s="165"/>
      <c r="P29" s="136"/>
    </row>
    <row r="30" spans="1:16" ht="16.5" customHeight="1">
      <c r="A30" s="159" t="s">
        <v>32</v>
      </c>
      <c r="B30" s="166"/>
      <c r="C30" s="167">
        <f>(C25/C12-1)*100</f>
        <v>39.82876273161096</v>
      </c>
      <c r="D30" s="168">
        <f aca="true" t="shared" si="8" ref="D30:P30">(D25/D12-1)*100</f>
        <v>4.072140962987647</v>
      </c>
      <c r="E30" s="169">
        <f t="shared" si="8"/>
        <v>11.672760776336899</v>
      </c>
      <c r="F30" s="170">
        <f t="shared" si="8"/>
        <v>4.975813780330696</v>
      </c>
      <c r="G30" s="171">
        <f t="shared" si="8"/>
        <v>5.802840384672647</v>
      </c>
      <c r="H30" s="172">
        <f t="shared" si="8"/>
        <v>8.960207850174662</v>
      </c>
      <c r="I30" s="173">
        <f t="shared" si="8"/>
        <v>7.2930361252110165</v>
      </c>
      <c r="J30" s="168">
        <f t="shared" si="8"/>
        <v>12.280696463664231</v>
      </c>
      <c r="K30" s="174">
        <f t="shared" si="8"/>
        <v>30.705547754760243</v>
      </c>
      <c r="L30" s="174">
        <f t="shared" si="8"/>
        <v>18.09999824763029</v>
      </c>
      <c r="M30" s="169">
        <f t="shared" si="8"/>
        <v>60.10149346182061</v>
      </c>
      <c r="N30" s="169">
        <f t="shared" si="8"/>
        <v>18.550270142404777</v>
      </c>
      <c r="O30" s="175">
        <f t="shared" si="8"/>
        <v>26.497096756790263</v>
      </c>
      <c r="P30" s="176">
        <f t="shared" si="8"/>
        <v>16.234316615924428</v>
      </c>
    </row>
    <row r="31" spans="1:16" ht="6.75" customHeight="1" thickBot="1">
      <c r="A31" s="177"/>
      <c r="B31" s="178"/>
      <c r="C31" s="179"/>
      <c r="D31" s="180"/>
      <c r="E31" s="181"/>
      <c r="F31" s="182"/>
      <c r="G31" s="183"/>
      <c r="H31" s="184"/>
      <c r="I31" s="185"/>
      <c r="J31" s="186"/>
      <c r="K31" s="184"/>
      <c r="L31" s="184"/>
      <c r="M31" s="187"/>
      <c r="N31" s="188"/>
      <c r="O31" s="189"/>
      <c r="P31" s="190"/>
    </row>
    <row r="32" spans="1:16" ht="16.5" customHeight="1">
      <c r="A32" s="191" t="s">
        <v>33</v>
      </c>
      <c r="B32" s="87"/>
      <c r="C32" s="192"/>
      <c r="D32" s="193"/>
      <c r="E32" s="169"/>
      <c r="F32" s="170"/>
      <c r="G32" s="171"/>
      <c r="H32" s="172"/>
      <c r="I32" s="194"/>
      <c r="J32" s="195"/>
      <c r="K32" s="172"/>
      <c r="L32" s="172"/>
      <c r="M32" s="196"/>
      <c r="N32" s="197"/>
      <c r="O32" s="198"/>
      <c r="P32" s="199"/>
    </row>
    <row r="33" spans="1:16" ht="16.5" customHeight="1" thickBot="1">
      <c r="A33" s="200" t="s">
        <v>34</v>
      </c>
      <c r="B33" s="201"/>
      <c r="C33" s="202">
        <f aca="true" t="shared" si="9" ref="C33:P33">(C28/C27-1)*100</f>
        <v>39.82876273161096</v>
      </c>
      <c r="D33" s="203">
        <f t="shared" si="9"/>
        <v>4.072140962987647</v>
      </c>
      <c r="E33" s="204">
        <f t="shared" si="9"/>
        <v>11.672760776336899</v>
      </c>
      <c r="F33" s="205">
        <f t="shared" si="9"/>
        <v>4.975813780330696</v>
      </c>
      <c r="G33" s="206">
        <f t="shared" si="9"/>
        <v>5.802840384672647</v>
      </c>
      <c r="H33" s="207">
        <f t="shared" si="9"/>
        <v>8.960207850174662</v>
      </c>
      <c r="I33" s="208">
        <f t="shared" si="9"/>
        <v>7.2930361252110165</v>
      </c>
      <c r="J33" s="203">
        <f t="shared" si="9"/>
        <v>12.280696463664231</v>
      </c>
      <c r="K33" s="209">
        <f t="shared" si="9"/>
        <v>30.705547754760243</v>
      </c>
      <c r="L33" s="209">
        <f t="shared" si="9"/>
        <v>18.09999824763029</v>
      </c>
      <c r="M33" s="210">
        <f t="shared" si="9"/>
        <v>60.10149346182061</v>
      </c>
      <c r="N33" s="211">
        <f t="shared" si="9"/>
        <v>18.550270142404777</v>
      </c>
      <c r="O33" s="212">
        <f t="shared" si="9"/>
        <v>26.497096756790263</v>
      </c>
      <c r="P33" s="213">
        <f t="shared" si="9"/>
        <v>16.234316615924428</v>
      </c>
    </row>
    <row r="34" spans="1:13" ht="12.75" customHeight="1" thickTop="1">
      <c r="A34" s="214" t="s">
        <v>35</v>
      </c>
      <c r="B34" s="215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7"/>
    </row>
    <row r="35" spans="1:12" ht="12" customHeight="1">
      <c r="A35" s="214" t="s">
        <v>36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</row>
    <row r="36" spans="1:12" ht="13.5">
      <c r="A36" s="218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</row>
    <row r="37" spans="1:12" ht="13.5">
      <c r="A37" s="218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</row>
    <row r="38" spans="1:12" ht="13.5">
      <c r="A38" s="218"/>
      <c r="B38" s="218"/>
      <c r="C38" s="219"/>
      <c r="D38" s="218"/>
      <c r="E38" s="218"/>
      <c r="F38" s="218"/>
      <c r="G38" s="218"/>
      <c r="H38" s="218"/>
      <c r="I38" s="218"/>
      <c r="J38" s="218"/>
      <c r="K38" s="218"/>
      <c r="L38" s="218"/>
    </row>
    <row r="39" spans="1:12" ht="13.5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</row>
    <row r="40" spans="1:12" ht="13.5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</row>
    <row r="41" spans="1:12" ht="13.5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</row>
    <row r="42" spans="1:12" ht="13.5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</row>
    <row r="43" spans="1:12" ht="13.5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</row>
    <row r="44" spans="1:12" ht="13.5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</row>
    <row r="45" spans="1:12" ht="13.5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</row>
    <row r="46" spans="1:12" ht="13.5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</row>
    <row r="47" spans="1:12" ht="13.5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</row>
    <row r="48" spans="1:12" ht="13.5">
      <c r="A48" s="218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</row>
    <row r="49" spans="1:12" ht="13.5">
      <c r="A49" s="218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</row>
    <row r="50" spans="1:12" ht="13.5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</row>
    <row r="51" spans="1:12" ht="13.5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</row>
    <row r="52" spans="1:12" ht="13.5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</row>
    <row r="53" spans="1:12" ht="13.5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</row>
    <row r="54" spans="1:12" ht="13.5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</row>
    <row r="55" spans="1:12" ht="13.5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</row>
    <row r="56" spans="1:12" ht="13.5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</row>
    <row r="57" spans="1:12" ht="13.5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</row>
    <row r="58" spans="1:12" ht="13.5">
      <c r="A58" s="21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</row>
    <row r="59" spans="1:12" ht="13.5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</row>
    <row r="60" spans="1:12" ht="13.5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</row>
    <row r="61" spans="1:12" ht="13.5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</row>
    <row r="62" spans="1:12" ht="13.5">
      <c r="A62" s="218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</row>
    <row r="63" spans="1:12" ht="13.5">
      <c r="A63" s="218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</row>
    <row r="64" spans="1:12" ht="13.5">
      <c r="A64" s="218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</row>
    <row r="65" spans="1:12" ht="13.5">
      <c r="A65" s="218"/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</row>
    <row r="66" spans="1:12" ht="13.5">
      <c r="A66" s="218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</row>
    <row r="67" spans="1:12" ht="13.5">
      <c r="A67" s="218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</row>
    <row r="68" spans="1:12" ht="13.5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</row>
    <row r="69" spans="1:12" ht="13.5">
      <c r="A69" s="218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</row>
    <row r="70" spans="1:12" ht="13.5">
      <c r="A70" s="218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</row>
    <row r="71" spans="1:12" ht="13.5">
      <c r="A71" s="218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</row>
    <row r="72" spans="1:12" ht="13.5">
      <c r="A72" s="218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</row>
    <row r="73" spans="1:12" ht="13.5">
      <c r="A73" s="218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</row>
    <row r="74" spans="1:12" ht="13.5">
      <c r="A74" s="218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</row>
    <row r="75" spans="1:12" ht="13.5">
      <c r="A75" s="218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</row>
    <row r="76" spans="1:12" ht="13.5">
      <c r="A76" s="218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</row>
    <row r="77" spans="1:12" ht="13.5">
      <c r="A77" s="218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</row>
    <row r="78" spans="1:12" ht="13.5">
      <c r="A78" s="218"/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</row>
    <row r="79" spans="1:12" ht="13.5">
      <c r="A79" s="218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</row>
    <row r="80" spans="1:12" ht="13.5">
      <c r="A80" s="218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</row>
    <row r="81" spans="1:12" ht="13.5">
      <c r="A81" s="218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</row>
    <row r="82" spans="1:12" ht="13.5">
      <c r="A82" s="218"/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</row>
    <row r="83" spans="1:12" ht="13.5">
      <c r="A83" s="218"/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</row>
    <row r="84" spans="1:12" ht="13.5">
      <c r="A84" s="218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</row>
    <row r="85" spans="1:12" ht="13.5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</row>
    <row r="86" spans="1:12" ht="13.5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</row>
    <row r="87" spans="1:12" ht="13.5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</row>
    <row r="88" spans="1:12" ht="13.5">
      <c r="A88" s="218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</row>
    <row r="89" spans="1:12" ht="13.5">
      <c r="A89" s="218"/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</row>
    <row r="90" spans="1:12" ht="13.5">
      <c r="A90" s="218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</row>
    <row r="91" spans="1:12" ht="13.5">
      <c r="A91" s="218"/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</row>
    <row r="92" spans="1:12" ht="13.5">
      <c r="A92" s="218"/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</row>
    <row r="93" spans="1:12" ht="13.5">
      <c r="A93" s="218"/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</row>
    <row r="94" spans="1:12" ht="13.5">
      <c r="A94" s="218"/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</row>
    <row r="95" spans="1:12" ht="13.5">
      <c r="A95" s="218"/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</row>
    <row r="96" spans="1:12" ht="13.5">
      <c r="A96" s="218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</row>
    <row r="97" spans="1:12" ht="13.5">
      <c r="A97" s="218"/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</row>
    <row r="98" spans="1:12" ht="13.5">
      <c r="A98" s="218"/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</row>
    <row r="99" spans="1:12" ht="13.5">
      <c r="A99" s="218"/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</row>
    <row r="100" spans="1:12" ht="13.5">
      <c r="A100" s="218"/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</row>
    <row r="101" spans="1:12" ht="13.5">
      <c r="A101" s="218"/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</row>
    <row r="102" spans="1:12" ht="13.5">
      <c r="A102" s="218"/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</row>
    <row r="103" spans="1:12" ht="13.5">
      <c r="A103" s="218"/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</row>
    <row r="104" spans="1:12" ht="13.5">
      <c r="A104" s="218"/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</row>
    <row r="105" spans="1:12" ht="13.5">
      <c r="A105" s="218"/>
      <c r="B105" s="218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</row>
    <row r="106" spans="1:12" ht="13.5">
      <c r="A106" s="218"/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</row>
    <row r="107" spans="1:12" ht="13.5">
      <c r="A107" s="218"/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</row>
    <row r="108" spans="1:12" ht="13.5">
      <c r="A108" s="218"/>
      <c r="B108" s="218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</row>
    <row r="109" spans="1:12" ht="13.5">
      <c r="A109" s="218"/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</row>
    <row r="110" spans="1:12" ht="13.5">
      <c r="A110" s="218"/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</row>
    <row r="111" spans="1:12" ht="13.5">
      <c r="A111" s="218"/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</row>
    <row r="112" spans="1:12" ht="13.5">
      <c r="A112" s="218"/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</row>
    <row r="113" spans="1:12" ht="13.5">
      <c r="A113" s="218"/>
      <c r="B113" s="218"/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</row>
    <row r="114" spans="1:12" ht="13.5">
      <c r="A114" s="218"/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</row>
    <row r="115" spans="1:12" ht="13.5">
      <c r="A115" s="218"/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</row>
    <row r="116" spans="1:12" ht="13.5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</row>
    <row r="117" spans="1:12" ht="13.5">
      <c r="A117" s="218"/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</row>
    <row r="118" spans="1:12" ht="13.5">
      <c r="A118" s="218"/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</row>
    <row r="119" spans="1:12" ht="13.5">
      <c r="A119" s="218"/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</row>
    <row r="120" spans="1:12" ht="13.5">
      <c r="A120" s="218"/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</row>
    <row r="121" spans="1:12" ht="13.5">
      <c r="A121" s="218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</row>
    <row r="122" spans="1:12" ht="13.5">
      <c r="A122" s="218"/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</row>
    <row r="123" spans="1:12" ht="13.5">
      <c r="A123" s="218"/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</row>
    <row r="124" spans="1:12" ht="13.5">
      <c r="A124" s="218"/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</row>
    <row r="125" spans="1:12" ht="13.5">
      <c r="A125" s="218"/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</row>
    <row r="126" spans="1:12" ht="13.5">
      <c r="A126" s="218"/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</row>
    <row r="127" spans="1:12" ht="13.5">
      <c r="A127" s="218"/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</row>
    <row r="128" spans="1:12" ht="13.5">
      <c r="A128" s="218"/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</row>
    <row r="129" spans="1:12" ht="13.5">
      <c r="A129" s="218"/>
      <c r="B129" s="218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</row>
    <row r="130" spans="1:12" ht="13.5">
      <c r="A130" s="218"/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</row>
    <row r="131" spans="1:12" ht="13.5">
      <c r="A131" s="218"/>
      <c r="B131" s="218"/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</row>
    <row r="132" spans="1:12" ht="13.5">
      <c r="A132" s="218"/>
      <c r="B132" s="218"/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</row>
    <row r="133" spans="1:12" ht="13.5">
      <c r="A133" s="218"/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</row>
    <row r="134" spans="1:12" ht="13.5">
      <c r="A134" s="218"/>
      <c r="B134" s="218"/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</row>
    <row r="135" spans="1:12" ht="13.5">
      <c r="A135" s="218"/>
      <c r="B135" s="218"/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</row>
    <row r="136" spans="1:12" ht="13.5">
      <c r="A136" s="218"/>
      <c r="B136" s="218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</row>
    <row r="137" spans="1:12" ht="13.5">
      <c r="A137" s="218"/>
      <c r="B137" s="218"/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</row>
    <row r="138" spans="1:12" ht="13.5">
      <c r="A138" s="218"/>
      <c r="B138" s="218"/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</row>
    <row r="139" spans="1:12" ht="13.5">
      <c r="A139" s="218"/>
      <c r="B139" s="218"/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</row>
    <row r="140" spans="1:12" ht="13.5">
      <c r="A140" s="218"/>
      <c r="B140" s="218"/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</row>
    <row r="141" spans="1:12" ht="13.5">
      <c r="A141" s="218"/>
      <c r="B141" s="218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</row>
    <row r="142" spans="1:12" ht="13.5">
      <c r="A142" s="218"/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</row>
    <row r="143" spans="1:12" ht="13.5">
      <c r="A143" s="218"/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</row>
    <row r="144" spans="1:12" ht="13.5">
      <c r="A144" s="218"/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</row>
    <row r="145" spans="1:12" ht="13.5">
      <c r="A145" s="218"/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</row>
    <row r="146" spans="1:12" ht="13.5">
      <c r="A146" s="218"/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</row>
    <row r="147" spans="1:12" ht="13.5">
      <c r="A147" s="218"/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</row>
    <row r="148" spans="1:12" ht="13.5">
      <c r="A148" s="218"/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</row>
    <row r="149" spans="1:12" ht="13.5">
      <c r="A149" s="218"/>
      <c r="B149" s="218"/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</row>
    <row r="150" spans="1:12" ht="13.5">
      <c r="A150" s="218"/>
      <c r="B150" s="218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</row>
    <row r="151" spans="1:12" ht="13.5">
      <c r="A151" s="218"/>
      <c r="B151" s="218"/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</row>
    <row r="152" spans="1:12" ht="13.5">
      <c r="A152" s="218"/>
      <c r="B152" s="218"/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</row>
    <row r="153" spans="1:12" ht="13.5">
      <c r="A153" s="218"/>
      <c r="B153" s="218"/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</row>
    <row r="154" spans="1:12" ht="13.5">
      <c r="A154" s="218"/>
      <c r="B154" s="218"/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</row>
    <row r="155" spans="1:12" ht="13.5">
      <c r="A155" s="218"/>
      <c r="B155" s="218"/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</row>
    <row r="156" spans="1:12" ht="13.5">
      <c r="A156" s="218"/>
      <c r="B156" s="218"/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</row>
    <row r="157" spans="1:12" ht="13.5">
      <c r="A157" s="218"/>
      <c r="B157" s="218"/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</row>
    <row r="158" spans="1:12" ht="13.5">
      <c r="A158" s="218"/>
      <c r="B158" s="218"/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</row>
    <row r="159" spans="1:12" ht="13.5">
      <c r="A159" s="218"/>
      <c r="B159" s="218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</row>
    <row r="160" spans="1:12" ht="13.5">
      <c r="A160" s="218"/>
      <c r="B160" s="218"/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</row>
    <row r="161" spans="1:12" ht="13.5">
      <c r="A161" s="218"/>
      <c r="B161" s="218"/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</row>
    <row r="162" spans="1:12" ht="13.5">
      <c r="A162" s="218"/>
      <c r="B162" s="218"/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</row>
    <row r="163" spans="1:12" ht="13.5">
      <c r="A163" s="218"/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</row>
    <row r="164" spans="1:12" ht="13.5">
      <c r="A164" s="218"/>
      <c r="B164" s="218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</row>
    <row r="165" spans="1:12" ht="13.5">
      <c r="A165" s="218"/>
      <c r="B165" s="218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</row>
    <row r="166" spans="1:12" ht="13.5">
      <c r="A166" s="218"/>
      <c r="B166" s="218"/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</row>
    <row r="167" spans="1:12" ht="13.5">
      <c r="A167" s="218"/>
      <c r="B167" s="218"/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</row>
    <row r="168" spans="1:12" ht="13.5">
      <c r="A168" s="218"/>
      <c r="B168" s="218"/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</row>
    <row r="169" spans="1:12" ht="13.5">
      <c r="A169" s="218"/>
      <c r="B169" s="218"/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</row>
    <row r="170" spans="1:12" ht="13.5">
      <c r="A170" s="218"/>
      <c r="B170" s="218"/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</row>
    <row r="171" spans="1:12" ht="13.5">
      <c r="A171" s="218"/>
      <c r="B171" s="218"/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</row>
    <row r="172" spans="1:12" ht="13.5">
      <c r="A172" s="218"/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</row>
    <row r="173" spans="1:12" ht="13.5">
      <c r="A173" s="218"/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</row>
    <row r="174" spans="1:12" ht="13.5">
      <c r="A174" s="218"/>
      <c r="B174" s="218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</row>
    <row r="175" spans="1:12" ht="13.5">
      <c r="A175" s="218"/>
      <c r="B175" s="218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</row>
    <row r="176" spans="1:12" ht="13.5">
      <c r="A176" s="218"/>
      <c r="B176" s="218"/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</row>
    <row r="177" spans="1:12" ht="13.5">
      <c r="A177" s="218"/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</row>
    <row r="178" spans="1:12" ht="13.5">
      <c r="A178" s="218"/>
      <c r="B178" s="218"/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</row>
    <row r="179" spans="1:12" ht="13.5">
      <c r="A179" s="218"/>
      <c r="B179" s="218"/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</row>
    <row r="180" spans="1:12" ht="13.5">
      <c r="A180" s="218"/>
      <c r="B180" s="218"/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</row>
    <row r="181" spans="1:12" ht="13.5">
      <c r="A181" s="218"/>
      <c r="B181" s="218"/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</row>
    <row r="182" spans="1:12" ht="13.5">
      <c r="A182" s="218"/>
      <c r="B182" s="218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</row>
    <row r="183" spans="1:12" ht="13.5">
      <c r="A183" s="218"/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</row>
    <row r="184" spans="1:12" ht="13.5">
      <c r="A184" s="218"/>
      <c r="B184" s="218"/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</row>
    <row r="185" spans="1:12" ht="13.5">
      <c r="A185" s="218"/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</row>
    <row r="186" spans="1:12" ht="13.5">
      <c r="A186" s="218"/>
      <c r="B186" s="218"/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</row>
    <row r="187" spans="1:12" ht="13.5">
      <c r="A187" s="218"/>
      <c r="B187" s="218"/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</row>
    <row r="188" spans="1:12" ht="13.5">
      <c r="A188" s="218"/>
      <c r="B188" s="218"/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</row>
    <row r="189" spans="1:12" ht="13.5">
      <c r="A189" s="218"/>
      <c r="B189" s="218"/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</row>
    <row r="190" spans="1:12" ht="13.5">
      <c r="A190" s="218"/>
      <c r="B190" s="218"/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</row>
    <row r="191" spans="1:12" ht="13.5">
      <c r="A191" s="218"/>
      <c r="B191" s="218"/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</row>
    <row r="192" spans="1:12" ht="13.5">
      <c r="A192" s="218"/>
      <c r="B192" s="218"/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</row>
    <row r="193" spans="1:12" ht="13.5">
      <c r="A193" s="218"/>
      <c r="B193" s="218"/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</row>
    <row r="194" spans="1:12" ht="13.5">
      <c r="A194" s="218"/>
      <c r="B194" s="218"/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</row>
    <row r="195" spans="1:12" ht="13.5">
      <c r="A195" s="218"/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</row>
    <row r="196" spans="1:12" ht="13.5">
      <c r="A196" s="218"/>
      <c r="B196" s="218"/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</row>
    <row r="197" spans="1:12" ht="13.5">
      <c r="A197" s="218"/>
      <c r="B197" s="218"/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</row>
    <row r="198" spans="1:12" ht="13.5">
      <c r="A198" s="218"/>
      <c r="B198" s="218"/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</row>
    <row r="199" spans="1:12" ht="13.5">
      <c r="A199" s="218"/>
      <c r="B199" s="21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</row>
    <row r="200" spans="1:12" ht="13.5">
      <c r="A200" s="218"/>
      <c r="B200" s="218"/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</row>
    <row r="201" spans="1:12" ht="13.5">
      <c r="A201" s="218"/>
      <c r="B201" s="218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</row>
    <row r="202" spans="1:12" ht="13.5">
      <c r="A202" s="218"/>
      <c r="B202" s="218"/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</row>
    <row r="203" spans="1:12" ht="13.5">
      <c r="A203" s="218"/>
      <c r="B203" s="218"/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</row>
    <row r="204" spans="1:12" ht="13.5">
      <c r="A204" s="218"/>
      <c r="B204" s="218"/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</row>
    <row r="205" spans="1:12" ht="13.5">
      <c r="A205" s="218"/>
      <c r="B205" s="218"/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</row>
    <row r="206" spans="1:12" ht="13.5">
      <c r="A206" s="218"/>
      <c r="B206" s="218"/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</row>
    <row r="207" spans="1:12" ht="13.5">
      <c r="A207" s="218"/>
      <c r="B207" s="218"/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</row>
    <row r="208" spans="1:12" ht="13.5">
      <c r="A208" s="218"/>
      <c r="B208" s="218"/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</row>
    <row r="209" spans="1:12" ht="13.5">
      <c r="A209" s="218"/>
      <c r="B209" s="218"/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</row>
    <row r="210" spans="1:12" ht="13.5">
      <c r="A210" s="218"/>
      <c r="B210" s="218"/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</row>
    <row r="211" spans="1:12" ht="13.5">
      <c r="A211" s="218"/>
      <c r="B211" s="218"/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</row>
    <row r="212" spans="1:12" ht="13.5">
      <c r="A212" s="218"/>
      <c r="B212" s="218"/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</row>
    <row r="213" spans="1:12" ht="13.5">
      <c r="A213" s="218"/>
      <c r="B213" s="218"/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</row>
    <row r="214" spans="1:12" ht="13.5">
      <c r="A214" s="218"/>
      <c r="B214" s="218"/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</row>
    <row r="215" spans="1:12" ht="13.5">
      <c r="A215" s="218"/>
      <c r="B215" s="218"/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</row>
    <row r="216" spans="1:12" ht="13.5">
      <c r="A216" s="218"/>
      <c r="B216" s="218"/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</row>
    <row r="217" spans="1:12" ht="13.5">
      <c r="A217" s="218"/>
      <c r="B217" s="218"/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</row>
    <row r="218" spans="1:12" ht="13.5">
      <c r="A218" s="218"/>
      <c r="B218" s="218"/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</row>
    <row r="219" spans="1:12" ht="13.5">
      <c r="A219" s="218"/>
      <c r="B219" s="218"/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</row>
    <row r="220" spans="1:12" ht="13.5">
      <c r="A220" s="218"/>
      <c r="B220" s="218"/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</row>
    <row r="221" spans="1:12" ht="13.5">
      <c r="A221" s="218"/>
      <c r="B221" s="218"/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</row>
    <row r="222" spans="1:12" ht="13.5">
      <c r="A222" s="218"/>
      <c r="B222" s="218"/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</row>
    <row r="223" spans="1:12" ht="13.5">
      <c r="A223" s="218"/>
      <c r="B223" s="218"/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</row>
    <row r="224" spans="1:12" ht="13.5">
      <c r="A224" s="218"/>
      <c r="B224" s="218"/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</row>
    <row r="225" spans="1:12" ht="13.5">
      <c r="A225" s="218"/>
      <c r="B225" s="218"/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</row>
    <row r="226" spans="1:12" ht="13.5">
      <c r="A226" s="218"/>
      <c r="B226" s="218"/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</row>
    <row r="227" spans="1:12" ht="13.5">
      <c r="A227" s="218"/>
      <c r="B227" s="218"/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</row>
    <row r="228" spans="1:12" ht="13.5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</row>
    <row r="229" spans="1:12" ht="13.5">
      <c r="A229" s="218"/>
      <c r="B229" s="218"/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</row>
    <row r="230" spans="1:12" ht="13.5">
      <c r="A230" s="218"/>
      <c r="B230" s="218"/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</row>
    <row r="231" spans="1:12" ht="13.5">
      <c r="A231" s="218"/>
      <c r="B231" s="218"/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</row>
    <row r="232" spans="1:12" ht="13.5">
      <c r="A232" s="218"/>
      <c r="B232" s="218"/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</row>
    <row r="233" spans="1:12" ht="13.5">
      <c r="A233" s="218"/>
      <c r="B233" s="218"/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</row>
    <row r="234" spans="1:12" ht="13.5">
      <c r="A234" s="218"/>
      <c r="B234" s="218"/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</row>
    <row r="235" spans="1:12" ht="13.5">
      <c r="A235" s="218"/>
      <c r="B235" s="218"/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</row>
    <row r="236" spans="1:12" ht="13.5">
      <c r="A236" s="218"/>
      <c r="B236" s="218"/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</row>
    <row r="237" spans="1:12" ht="13.5">
      <c r="A237" s="218"/>
      <c r="B237" s="218"/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</row>
    <row r="238" spans="1:12" ht="13.5">
      <c r="A238" s="218"/>
      <c r="B238" s="218"/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</row>
    <row r="239" spans="1:12" ht="13.5">
      <c r="A239" s="218"/>
      <c r="B239" s="218"/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</row>
    <row r="240" spans="1:12" ht="13.5">
      <c r="A240" s="218"/>
      <c r="B240" s="218"/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</row>
    <row r="241" spans="1:12" ht="13.5">
      <c r="A241" s="218"/>
      <c r="B241" s="218"/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</row>
    <row r="242" spans="1:12" ht="13.5">
      <c r="A242" s="218"/>
      <c r="B242" s="218"/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</row>
    <row r="243" spans="1:12" ht="13.5">
      <c r="A243" s="218"/>
      <c r="B243" s="218"/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</row>
    <row r="244" spans="1:12" ht="13.5">
      <c r="A244" s="218"/>
      <c r="B244" s="218"/>
      <c r="C244" s="218"/>
      <c r="D244" s="218"/>
      <c r="E244" s="218"/>
      <c r="F244" s="218"/>
      <c r="G244" s="218"/>
      <c r="H244" s="218"/>
      <c r="I244" s="218"/>
      <c r="J244" s="218"/>
      <c r="K244" s="218"/>
      <c r="L244" s="218"/>
    </row>
    <row r="245" spans="1:12" ht="13.5">
      <c r="A245" s="218"/>
      <c r="B245" s="218"/>
      <c r="C245" s="218"/>
      <c r="D245" s="218"/>
      <c r="E245" s="218"/>
      <c r="F245" s="218"/>
      <c r="G245" s="218"/>
      <c r="H245" s="218"/>
      <c r="I245" s="218"/>
      <c r="J245" s="218"/>
      <c r="K245" s="218"/>
      <c r="L245" s="218"/>
    </row>
    <row r="246" spans="1:12" ht="13.5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</row>
    <row r="247" spans="1:12" ht="13.5">
      <c r="A247" s="218"/>
      <c r="B247" s="218"/>
      <c r="C247" s="218"/>
      <c r="D247" s="218"/>
      <c r="E247" s="218"/>
      <c r="F247" s="218"/>
      <c r="G247" s="218"/>
      <c r="H247" s="218"/>
      <c r="I247" s="218"/>
      <c r="J247" s="218"/>
      <c r="K247" s="218"/>
      <c r="L247" s="218"/>
    </row>
    <row r="248" spans="1:12" ht="13.5">
      <c r="A248" s="218"/>
      <c r="B248" s="218"/>
      <c r="C248" s="218"/>
      <c r="D248" s="218"/>
      <c r="E248" s="218"/>
      <c r="F248" s="218"/>
      <c r="G248" s="218"/>
      <c r="H248" s="218"/>
      <c r="I248" s="218"/>
      <c r="J248" s="218"/>
      <c r="K248" s="218"/>
      <c r="L248" s="218"/>
    </row>
    <row r="249" spans="1:12" ht="13.5">
      <c r="A249" s="218"/>
      <c r="B249" s="218"/>
      <c r="C249" s="218"/>
      <c r="D249" s="218"/>
      <c r="E249" s="218"/>
      <c r="F249" s="218"/>
      <c r="G249" s="218"/>
      <c r="H249" s="218"/>
      <c r="I249" s="218"/>
      <c r="J249" s="218"/>
      <c r="K249" s="218"/>
      <c r="L249" s="218"/>
    </row>
    <row r="250" spans="1:12" ht="13.5">
      <c r="A250" s="218"/>
      <c r="B250" s="218"/>
      <c r="C250" s="218"/>
      <c r="D250" s="218"/>
      <c r="E250" s="218"/>
      <c r="F250" s="218"/>
      <c r="G250" s="218"/>
      <c r="H250" s="218"/>
      <c r="I250" s="218"/>
      <c r="J250" s="218"/>
      <c r="K250" s="218"/>
      <c r="L250" s="218"/>
    </row>
    <row r="251" spans="1:12" ht="13.5">
      <c r="A251" s="218"/>
      <c r="B251" s="218"/>
      <c r="C251" s="218"/>
      <c r="D251" s="218"/>
      <c r="E251" s="218"/>
      <c r="F251" s="218"/>
      <c r="G251" s="218"/>
      <c r="H251" s="218"/>
      <c r="I251" s="218"/>
      <c r="J251" s="218"/>
      <c r="K251" s="218"/>
      <c r="L251" s="218"/>
    </row>
    <row r="252" spans="1:12" ht="13.5">
      <c r="A252" s="218"/>
      <c r="B252" s="218"/>
      <c r="C252" s="218"/>
      <c r="D252" s="218"/>
      <c r="E252" s="218"/>
      <c r="F252" s="218"/>
      <c r="G252" s="218"/>
      <c r="H252" s="218"/>
      <c r="I252" s="218"/>
      <c r="J252" s="218"/>
      <c r="K252" s="218"/>
      <c r="L252" s="218"/>
    </row>
    <row r="253" spans="1:12" ht="13.5">
      <c r="A253" s="218"/>
      <c r="B253" s="218"/>
      <c r="C253" s="218"/>
      <c r="D253" s="218"/>
      <c r="E253" s="218"/>
      <c r="F253" s="218"/>
      <c r="G253" s="218"/>
      <c r="H253" s="218"/>
      <c r="I253" s="218"/>
      <c r="J253" s="218"/>
      <c r="K253" s="218"/>
      <c r="L253" s="218"/>
    </row>
    <row r="254" spans="1:12" ht="13.5">
      <c r="A254" s="218"/>
      <c r="B254" s="218"/>
      <c r="C254" s="218"/>
      <c r="D254" s="218"/>
      <c r="E254" s="218"/>
      <c r="F254" s="218"/>
      <c r="G254" s="218"/>
      <c r="H254" s="218"/>
      <c r="I254" s="218"/>
      <c r="J254" s="218"/>
      <c r="K254" s="218"/>
      <c r="L254" s="218"/>
    </row>
    <row r="255" spans="1:12" ht="13.5">
      <c r="A255" s="218"/>
      <c r="B255" s="218"/>
      <c r="C255" s="218"/>
      <c r="D255" s="218"/>
      <c r="E255" s="218"/>
      <c r="F255" s="218"/>
      <c r="G255" s="218"/>
      <c r="H255" s="218"/>
      <c r="I255" s="218"/>
      <c r="J255" s="218"/>
      <c r="K255" s="218"/>
      <c r="L255" s="218"/>
    </row>
    <row r="256" spans="1:12" ht="13.5">
      <c r="A256" s="218"/>
      <c r="B256" s="218"/>
      <c r="C256" s="218"/>
      <c r="D256" s="218"/>
      <c r="E256" s="218"/>
      <c r="F256" s="218"/>
      <c r="G256" s="218"/>
      <c r="H256" s="218"/>
      <c r="I256" s="218"/>
      <c r="J256" s="218"/>
      <c r="K256" s="218"/>
      <c r="L256" s="218"/>
    </row>
    <row r="257" spans="1:12" ht="13.5">
      <c r="A257" s="218"/>
      <c r="B257" s="218"/>
      <c r="C257" s="218"/>
      <c r="D257" s="218"/>
      <c r="E257" s="218"/>
      <c r="F257" s="218"/>
      <c r="G257" s="218"/>
      <c r="H257" s="218"/>
      <c r="I257" s="218"/>
      <c r="J257" s="218"/>
      <c r="K257" s="218"/>
      <c r="L257" s="218"/>
    </row>
    <row r="258" spans="1:12" ht="13.5">
      <c r="A258" s="218"/>
      <c r="B258" s="218"/>
      <c r="C258" s="218"/>
      <c r="D258" s="218"/>
      <c r="E258" s="218"/>
      <c r="F258" s="218"/>
      <c r="G258" s="218"/>
      <c r="H258" s="218"/>
      <c r="I258" s="218"/>
      <c r="J258" s="218"/>
      <c r="K258" s="218"/>
      <c r="L258" s="218"/>
    </row>
    <row r="259" spans="1:12" ht="13.5">
      <c r="A259" s="218"/>
      <c r="B259" s="218"/>
      <c r="C259" s="218"/>
      <c r="D259" s="218"/>
      <c r="E259" s="218"/>
      <c r="F259" s="218"/>
      <c r="G259" s="218"/>
      <c r="H259" s="218"/>
      <c r="I259" s="218"/>
      <c r="J259" s="218"/>
      <c r="K259" s="218"/>
      <c r="L259" s="218"/>
    </row>
    <row r="260" spans="1:12" ht="13.5">
      <c r="A260" s="218"/>
      <c r="B260" s="218"/>
      <c r="C260" s="218"/>
      <c r="D260" s="218"/>
      <c r="E260" s="218"/>
      <c r="F260" s="218"/>
      <c r="G260" s="218"/>
      <c r="H260" s="218"/>
      <c r="I260" s="218"/>
      <c r="J260" s="218"/>
      <c r="K260" s="218"/>
      <c r="L260" s="218"/>
    </row>
    <row r="261" spans="1:12" ht="13.5">
      <c r="A261" s="218"/>
      <c r="B261" s="218"/>
      <c r="C261" s="218"/>
      <c r="D261" s="218"/>
      <c r="E261" s="218"/>
      <c r="F261" s="218"/>
      <c r="G261" s="218"/>
      <c r="H261" s="218"/>
      <c r="I261" s="218"/>
      <c r="J261" s="218"/>
      <c r="K261" s="218"/>
      <c r="L261" s="218"/>
    </row>
    <row r="262" spans="1:12" ht="13.5">
      <c r="A262" s="218"/>
      <c r="B262" s="218"/>
      <c r="C262" s="218"/>
      <c r="D262" s="218"/>
      <c r="E262" s="218"/>
      <c r="F262" s="218"/>
      <c r="G262" s="218"/>
      <c r="H262" s="218"/>
      <c r="I262" s="218"/>
      <c r="J262" s="218"/>
      <c r="K262" s="218"/>
      <c r="L262" s="218"/>
    </row>
    <row r="263" spans="1:12" ht="13.5">
      <c r="A263" s="218"/>
      <c r="B263" s="218"/>
      <c r="C263" s="218"/>
      <c r="D263" s="218"/>
      <c r="E263" s="218"/>
      <c r="F263" s="218"/>
      <c r="G263" s="218"/>
      <c r="H263" s="218"/>
      <c r="I263" s="218"/>
      <c r="J263" s="218"/>
      <c r="K263" s="218"/>
      <c r="L263" s="218"/>
    </row>
    <row r="264" spans="1:12" ht="13.5">
      <c r="A264" s="218"/>
      <c r="B264" s="218"/>
      <c r="C264" s="218"/>
      <c r="D264" s="218"/>
      <c r="E264" s="218"/>
      <c r="F264" s="218"/>
      <c r="G264" s="218"/>
      <c r="H264" s="218"/>
      <c r="I264" s="218"/>
      <c r="J264" s="218"/>
      <c r="K264" s="218"/>
      <c r="L264" s="218"/>
    </row>
    <row r="265" spans="1:12" ht="13.5">
      <c r="A265" s="218"/>
      <c r="B265" s="218"/>
      <c r="C265" s="218"/>
      <c r="D265" s="218"/>
      <c r="E265" s="218"/>
      <c r="F265" s="218"/>
      <c r="G265" s="218"/>
      <c r="H265" s="218"/>
      <c r="I265" s="218"/>
      <c r="J265" s="218"/>
      <c r="K265" s="218"/>
      <c r="L265" s="218"/>
    </row>
    <row r="266" spans="1:12" ht="13.5">
      <c r="A266" s="218"/>
      <c r="B266" s="218"/>
      <c r="C266" s="218"/>
      <c r="D266" s="218"/>
      <c r="E266" s="218"/>
      <c r="F266" s="218"/>
      <c r="G266" s="218"/>
      <c r="H266" s="218"/>
      <c r="I266" s="218"/>
      <c r="J266" s="218"/>
      <c r="K266" s="218"/>
      <c r="L266" s="218"/>
    </row>
    <row r="267" spans="1:12" ht="13.5">
      <c r="A267" s="218"/>
      <c r="B267" s="218"/>
      <c r="C267" s="218"/>
      <c r="D267" s="218"/>
      <c r="E267" s="218"/>
      <c r="F267" s="218"/>
      <c r="G267" s="218"/>
      <c r="H267" s="218"/>
      <c r="I267" s="218"/>
      <c r="J267" s="218"/>
      <c r="K267" s="218"/>
      <c r="L267" s="218"/>
    </row>
    <row r="268" spans="1:12" ht="13.5">
      <c r="A268" s="218"/>
      <c r="B268" s="218"/>
      <c r="C268" s="218"/>
      <c r="D268" s="218"/>
      <c r="E268" s="218"/>
      <c r="F268" s="218"/>
      <c r="G268" s="218"/>
      <c r="H268" s="218"/>
      <c r="I268" s="218"/>
      <c r="J268" s="218"/>
      <c r="K268" s="218"/>
      <c r="L268" s="218"/>
    </row>
    <row r="269" spans="1:12" ht="13.5">
      <c r="A269" s="218"/>
      <c r="B269" s="218"/>
      <c r="C269" s="218"/>
      <c r="D269" s="218"/>
      <c r="E269" s="218"/>
      <c r="F269" s="218"/>
      <c r="G269" s="218"/>
      <c r="H269" s="218"/>
      <c r="I269" s="218"/>
      <c r="J269" s="218"/>
      <c r="K269" s="218"/>
      <c r="L269" s="218"/>
    </row>
    <row r="270" spans="1:12" ht="13.5">
      <c r="A270" s="218"/>
      <c r="B270" s="218"/>
      <c r="C270" s="218"/>
      <c r="D270" s="218"/>
      <c r="E270" s="218"/>
      <c r="F270" s="218"/>
      <c r="G270" s="218"/>
      <c r="H270" s="218"/>
      <c r="I270" s="218"/>
      <c r="J270" s="218"/>
      <c r="K270" s="218"/>
      <c r="L270" s="218"/>
    </row>
    <row r="271" spans="1:12" ht="13.5">
      <c r="A271" s="218"/>
      <c r="B271" s="218"/>
      <c r="C271" s="218"/>
      <c r="D271" s="218"/>
      <c r="E271" s="218"/>
      <c r="F271" s="218"/>
      <c r="G271" s="218"/>
      <c r="H271" s="218"/>
      <c r="I271" s="218"/>
      <c r="J271" s="218"/>
      <c r="K271" s="218"/>
      <c r="L271" s="218"/>
    </row>
    <row r="272" spans="1:12" ht="13.5">
      <c r="A272" s="218"/>
      <c r="B272" s="218"/>
      <c r="C272" s="218"/>
      <c r="D272" s="218"/>
      <c r="E272" s="218"/>
      <c r="F272" s="218"/>
      <c r="G272" s="218"/>
      <c r="H272" s="218"/>
      <c r="I272" s="218"/>
      <c r="J272" s="218"/>
      <c r="K272" s="218"/>
      <c r="L272" s="218"/>
    </row>
    <row r="273" spans="1:12" ht="13.5">
      <c r="A273" s="218"/>
      <c r="B273" s="218"/>
      <c r="C273" s="218"/>
      <c r="D273" s="218"/>
      <c r="E273" s="218"/>
      <c r="F273" s="218"/>
      <c r="G273" s="218"/>
      <c r="H273" s="218"/>
      <c r="I273" s="218"/>
      <c r="J273" s="218"/>
      <c r="K273" s="218"/>
      <c r="L273" s="218"/>
    </row>
    <row r="274" spans="1:12" ht="13.5">
      <c r="A274" s="218"/>
      <c r="B274" s="218"/>
      <c r="C274" s="218"/>
      <c r="D274" s="218"/>
      <c r="E274" s="218"/>
      <c r="F274" s="218"/>
      <c r="G274" s="218"/>
      <c r="H274" s="218"/>
      <c r="I274" s="218"/>
      <c r="J274" s="218"/>
      <c r="K274" s="218"/>
      <c r="L274" s="218"/>
    </row>
    <row r="275" spans="1:12" ht="13.5">
      <c r="A275" s="218"/>
      <c r="B275" s="218"/>
      <c r="C275" s="218"/>
      <c r="D275" s="218"/>
      <c r="E275" s="218"/>
      <c r="F275" s="218"/>
      <c r="G275" s="218"/>
      <c r="H275" s="218"/>
      <c r="I275" s="218"/>
      <c r="J275" s="218"/>
      <c r="K275" s="218"/>
      <c r="L275" s="218"/>
    </row>
    <row r="276" spans="1:12" ht="13.5">
      <c r="A276" s="218"/>
      <c r="B276" s="218"/>
      <c r="C276" s="218"/>
      <c r="D276" s="218"/>
      <c r="E276" s="218"/>
      <c r="F276" s="218"/>
      <c r="G276" s="218"/>
      <c r="H276" s="218"/>
      <c r="I276" s="218"/>
      <c r="J276" s="218"/>
      <c r="K276" s="218"/>
      <c r="L276" s="218"/>
    </row>
    <row r="277" spans="1:12" ht="13.5">
      <c r="A277" s="218"/>
      <c r="B277" s="218"/>
      <c r="C277" s="218"/>
      <c r="D277" s="218"/>
      <c r="E277" s="218"/>
      <c r="F277" s="218"/>
      <c r="G277" s="218"/>
      <c r="H277" s="218"/>
      <c r="I277" s="218"/>
      <c r="J277" s="218"/>
      <c r="K277" s="218"/>
      <c r="L277" s="218"/>
    </row>
    <row r="278" spans="1:12" ht="13.5">
      <c r="A278" s="218"/>
      <c r="B278" s="218"/>
      <c r="C278" s="218"/>
      <c r="D278" s="218"/>
      <c r="E278" s="218"/>
      <c r="F278" s="218"/>
      <c r="G278" s="218"/>
      <c r="H278" s="218"/>
      <c r="I278" s="218"/>
      <c r="J278" s="218"/>
      <c r="K278" s="218"/>
      <c r="L278" s="218"/>
    </row>
    <row r="279" spans="1:12" ht="13.5">
      <c r="A279" s="218"/>
      <c r="B279" s="218"/>
      <c r="C279" s="218"/>
      <c r="D279" s="218"/>
      <c r="E279" s="218"/>
      <c r="F279" s="218"/>
      <c r="G279" s="218"/>
      <c r="H279" s="218"/>
      <c r="I279" s="218"/>
      <c r="J279" s="218"/>
      <c r="K279" s="218"/>
      <c r="L279" s="218"/>
    </row>
    <row r="280" spans="1:12" ht="13.5">
      <c r="A280" s="218"/>
      <c r="B280" s="218"/>
      <c r="C280" s="218"/>
      <c r="D280" s="218"/>
      <c r="E280" s="218"/>
      <c r="F280" s="218"/>
      <c r="G280" s="218"/>
      <c r="H280" s="218"/>
      <c r="I280" s="218"/>
      <c r="J280" s="218"/>
      <c r="K280" s="218"/>
      <c r="L280" s="218"/>
    </row>
    <row r="281" spans="1:12" ht="13.5">
      <c r="A281" s="218"/>
      <c r="B281" s="218"/>
      <c r="C281" s="218"/>
      <c r="D281" s="218"/>
      <c r="E281" s="218"/>
      <c r="F281" s="218"/>
      <c r="G281" s="218"/>
      <c r="H281" s="218"/>
      <c r="I281" s="218"/>
      <c r="J281" s="218"/>
      <c r="K281" s="218"/>
      <c r="L281" s="218"/>
    </row>
    <row r="282" spans="1:12" ht="13.5">
      <c r="A282" s="218"/>
      <c r="B282" s="218"/>
      <c r="C282" s="218"/>
      <c r="D282" s="218"/>
      <c r="E282" s="218"/>
      <c r="F282" s="218"/>
      <c r="G282" s="218"/>
      <c r="H282" s="218"/>
      <c r="I282" s="218"/>
      <c r="J282" s="218"/>
      <c r="K282" s="218"/>
      <c r="L282" s="218"/>
    </row>
    <row r="283" spans="1:12" ht="13.5">
      <c r="A283" s="218"/>
      <c r="B283" s="218"/>
      <c r="C283" s="218"/>
      <c r="D283" s="218"/>
      <c r="E283" s="218"/>
      <c r="F283" s="218"/>
      <c r="G283" s="218"/>
      <c r="H283" s="218"/>
      <c r="I283" s="218"/>
      <c r="J283" s="218"/>
      <c r="K283" s="218"/>
      <c r="L283" s="218"/>
    </row>
    <row r="284" spans="1:12" ht="13.5">
      <c r="A284" s="218"/>
      <c r="B284" s="218"/>
      <c r="C284" s="218"/>
      <c r="D284" s="218"/>
      <c r="E284" s="218"/>
      <c r="F284" s="218"/>
      <c r="G284" s="218"/>
      <c r="H284" s="218"/>
      <c r="I284" s="218"/>
      <c r="J284" s="218"/>
      <c r="K284" s="218"/>
      <c r="L284" s="218"/>
    </row>
    <row r="285" spans="1:12" ht="13.5">
      <c r="A285" s="218"/>
      <c r="B285" s="218"/>
      <c r="C285" s="218"/>
      <c r="D285" s="218"/>
      <c r="E285" s="218"/>
      <c r="F285" s="218"/>
      <c r="G285" s="218"/>
      <c r="H285" s="218"/>
      <c r="I285" s="218"/>
      <c r="J285" s="218"/>
      <c r="K285" s="218"/>
      <c r="L285" s="218"/>
    </row>
    <row r="286" spans="1:12" ht="13.5">
      <c r="A286" s="218"/>
      <c r="B286" s="218"/>
      <c r="C286" s="218"/>
      <c r="D286" s="218"/>
      <c r="E286" s="218"/>
      <c r="F286" s="218"/>
      <c r="G286" s="218"/>
      <c r="H286" s="218"/>
      <c r="I286" s="218"/>
      <c r="J286" s="218"/>
      <c r="K286" s="218"/>
      <c r="L286" s="218"/>
    </row>
    <row r="287" spans="1:12" ht="13.5">
      <c r="A287" s="218"/>
      <c r="B287" s="218"/>
      <c r="C287" s="218"/>
      <c r="D287" s="218"/>
      <c r="E287" s="218"/>
      <c r="F287" s="218"/>
      <c r="G287" s="218"/>
      <c r="H287" s="218"/>
      <c r="I287" s="218"/>
      <c r="J287" s="218"/>
      <c r="K287" s="218"/>
      <c r="L287" s="218"/>
    </row>
    <row r="288" spans="1:12" ht="13.5">
      <c r="A288" s="218"/>
      <c r="B288" s="218"/>
      <c r="C288" s="218"/>
      <c r="D288" s="218"/>
      <c r="E288" s="218"/>
      <c r="F288" s="218"/>
      <c r="G288" s="218"/>
      <c r="H288" s="218"/>
      <c r="I288" s="218"/>
      <c r="J288" s="218"/>
      <c r="K288" s="218"/>
      <c r="L288" s="218"/>
    </row>
    <row r="289" spans="1:12" ht="13.5">
      <c r="A289" s="218"/>
      <c r="B289" s="218"/>
      <c r="C289" s="218"/>
      <c r="D289" s="218"/>
      <c r="E289" s="218"/>
      <c r="F289" s="218"/>
      <c r="G289" s="218"/>
      <c r="H289" s="218"/>
      <c r="I289" s="218"/>
      <c r="J289" s="218"/>
      <c r="K289" s="218"/>
      <c r="L289" s="218"/>
    </row>
    <row r="290" spans="1:12" ht="13.5">
      <c r="A290" s="218"/>
      <c r="B290" s="218"/>
      <c r="C290" s="218"/>
      <c r="D290" s="218"/>
      <c r="E290" s="218"/>
      <c r="F290" s="218"/>
      <c r="G290" s="218"/>
      <c r="H290" s="218"/>
      <c r="I290" s="218"/>
      <c r="J290" s="218"/>
      <c r="K290" s="218"/>
      <c r="L290" s="218"/>
    </row>
    <row r="291" spans="1:12" ht="13.5">
      <c r="A291" s="218"/>
      <c r="B291" s="218"/>
      <c r="C291" s="218"/>
      <c r="D291" s="218"/>
      <c r="E291" s="218"/>
      <c r="F291" s="218"/>
      <c r="G291" s="218"/>
      <c r="H291" s="218"/>
      <c r="I291" s="218"/>
      <c r="J291" s="218"/>
      <c r="K291" s="218"/>
      <c r="L291" s="218"/>
    </row>
    <row r="292" spans="1:12" ht="13.5">
      <c r="A292" s="218"/>
      <c r="B292" s="218"/>
      <c r="C292" s="218"/>
      <c r="D292" s="218"/>
      <c r="E292" s="218"/>
      <c r="F292" s="218"/>
      <c r="G292" s="218"/>
      <c r="H292" s="218"/>
      <c r="I292" s="218"/>
      <c r="J292" s="218"/>
      <c r="K292" s="218"/>
      <c r="L292" s="218"/>
    </row>
    <row r="293" spans="1:12" ht="13.5">
      <c r="A293" s="218"/>
      <c r="B293" s="218"/>
      <c r="C293" s="218"/>
      <c r="D293" s="218"/>
      <c r="E293" s="218"/>
      <c r="F293" s="218"/>
      <c r="G293" s="218"/>
      <c r="H293" s="218"/>
      <c r="I293" s="218"/>
      <c r="J293" s="218"/>
      <c r="K293" s="218"/>
      <c r="L293" s="218"/>
    </row>
    <row r="294" spans="1:12" ht="13.5">
      <c r="A294" s="218"/>
      <c r="B294" s="218"/>
      <c r="C294" s="218"/>
      <c r="D294" s="218"/>
      <c r="E294" s="218"/>
      <c r="F294" s="218"/>
      <c r="G294" s="218"/>
      <c r="H294" s="218"/>
      <c r="I294" s="218"/>
      <c r="J294" s="218"/>
      <c r="K294" s="218"/>
      <c r="L294" s="218"/>
    </row>
    <row r="295" spans="1:12" ht="13.5">
      <c r="A295" s="218"/>
      <c r="B295" s="218"/>
      <c r="C295" s="218"/>
      <c r="D295" s="218"/>
      <c r="E295" s="218"/>
      <c r="F295" s="218"/>
      <c r="G295" s="218"/>
      <c r="H295" s="218"/>
      <c r="I295" s="218"/>
      <c r="J295" s="218"/>
      <c r="K295" s="218"/>
      <c r="L295" s="218"/>
    </row>
    <row r="296" spans="1:12" ht="13.5">
      <c r="A296" s="218"/>
      <c r="B296" s="218"/>
      <c r="C296" s="218"/>
      <c r="D296" s="218"/>
      <c r="E296" s="218"/>
      <c r="F296" s="218"/>
      <c r="G296" s="218"/>
      <c r="H296" s="218"/>
      <c r="I296" s="218"/>
      <c r="J296" s="218"/>
      <c r="K296" s="218"/>
      <c r="L296" s="218"/>
    </row>
    <row r="297" spans="1:12" ht="13.5">
      <c r="A297" s="218"/>
      <c r="B297" s="218"/>
      <c r="C297" s="218"/>
      <c r="D297" s="218"/>
      <c r="E297" s="218"/>
      <c r="F297" s="218"/>
      <c r="G297" s="218"/>
      <c r="H297" s="218"/>
      <c r="I297" s="218"/>
      <c r="J297" s="218"/>
      <c r="K297" s="218"/>
      <c r="L297" s="218"/>
    </row>
    <row r="298" spans="1:12" ht="13.5">
      <c r="A298" s="218"/>
      <c r="B298" s="218"/>
      <c r="C298" s="218"/>
      <c r="D298" s="218"/>
      <c r="E298" s="218"/>
      <c r="F298" s="218"/>
      <c r="G298" s="218"/>
      <c r="H298" s="218"/>
      <c r="I298" s="218"/>
      <c r="J298" s="218"/>
      <c r="K298" s="218"/>
      <c r="L298" s="218"/>
    </row>
    <row r="299" spans="1:12" ht="13.5">
      <c r="A299" s="218"/>
      <c r="B299" s="218"/>
      <c r="C299" s="218"/>
      <c r="D299" s="218"/>
      <c r="E299" s="218"/>
      <c r="F299" s="218"/>
      <c r="G299" s="218"/>
      <c r="H299" s="218"/>
      <c r="I299" s="218"/>
      <c r="J299" s="218"/>
      <c r="K299" s="218"/>
      <c r="L299" s="218"/>
    </row>
    <row r="300" spans="1:12" ht="13.5">
      <c r="A300" s="218"/>
      <c r="B300" s="218"/>
      <c r="C300" s="218"/>
      <c r="D300" s="218"/>
      <c r="E300" s="218"/>
      <c r="F300" s="218"/>
      <c r="G300" s="218"/>
      <c r="H300" s="218"/>
      <c r="I300" s="218"/>
      <c r="J300" s="218"/>
      <c r="K300" s="218"/>
      <c r="L300" s="218"/>
    </row>
    <row r="301" spans="1:12" ht="13.5">
      <c r="A301" s="218"/>
      <c r="B301" s="218"/>
      <c r="C301" s="218"/>
      <c r="D301" s="218"/>
      <c r="E301" s="218"/>
      <c r="F301" s="218"/>
      <c r="G301" s="218"/>
      <c r="H301" s="218"/>
      <c r="I301" s="218"/>
      <c r="J301" s="218"/>
      <c r="K301" s="218"/>
      <c r="L301" s="218"/>
    </row>
    <row r="302" spans="1:12" ht="13.5">
      <c r="A302" s="218"/>
      <c r="B302" s="218"/>
      <c r="C302" s="218"/>
      <c r="D302" s="218"/>
      <c r="E302" s="218"/>
      <c r="F302" s="218"/>
      <c r="G302" s="218"/>
      <c r="H302" s="218"/>
      <c r="I302" s="218"/>
      <c r="J302" s="218"/>
      <c r="K302" s="218"/>
      <c r="L302" s="218"/>
    </row>
    <row r="303" spans="1:12" ht="13.5">
      <c r="A303" s="218"/>
      <c r="B303" s="218"/>
      <c r="C303" s="218"/>
      <c r="D303" s="218"/>
      <c r="E303" s="218"/>
      <c r="F303" s="218"/>
      <c r="G303" s="218"/>
      <c r="H303" s="218"/>
      <c r="I303" s="218"/>
      <c r="J303" s="218"/>
      <c r="K303" s="218"/>
      <c r="L303" s="218"/>
    </row>
    <row r="304" spans="1:12" ht="13.5">
      <c r="A304" s="218"/>
      <c r="B304" s="218"/>
      <c r="C304" s="218"/>
      <c r="D304" s="218"/>
      <c r="E304" s="218"/>
      <c r="F304" s="218"/>
      <c r="G304" s="218"/>
      <c r="H304" s="218"/>
      <c r="I304" s="218"/>
      <c r="J304" s="218"/>
      <c r="K304" s="218"/>
      <c r="L304" s="218"/>
    </row>
    <row r="305" spans="1:12" ht="13.5">
      <c r="A305" s="218"/>
      <c r="B305" s="218"/>
      <c r="C305" s="218"/>
      <c r="D305" s="218"/>
      <c r="E305" s="218"/>
      <c r="F305" s="218"/>
      <c r="G305" s="218"/>
      <c r="H305" s="218"/>
      <c r="I305" s="218"/>
      <c r="J305" s="218"/>
      <c r="K305" s="218"/>
      <c r="L305" s="218"/>
    </row>
    <row r="306" spans="1:12" ht="13.5">
      <c r="A306" s="218"/>
      <c r="B306" s="218"/>
      <c r="C306" s="218"/>
      <c r="D306" s="218"/>
      <c r="E306" s="218"/>
      <c r="F306" s="218"/>
      <c r="G306" s="218"/>
      <c r="H306" s="218"/>
      <c r="I306" s="218"/>
      <c r="J306" s="218"/>
      <c r="K306" s="218"/>
      <c r="L306" s="218"/>
    </row>
    <row r="307" spans="1:12" ht="13.5">
      <c r="A307" s="218"/>
      <c r="B307" s="218"/>
      <c r="C307" s="218"/>
      <c r="D307" s="218"/>
      <c r="E307" s="218"/>
      <c r="F307" s="218"/>
      <c r="G307" s="218"/>
      <c r="H307" s="218"/>
      <c r="I307" s="218"/>
      <c r="J307" s="218"/>
      <c r="K307" s="218"/>
      <c r="L307" s="218"/>
    </row>
    <row r="308" spans="1:12" ht="13.5">
      <c r="A308" s="218"/>
      <c r="B308" s="218"/>
      <c r="C308" s="218"/>
      <c r="D308" s="218"/>
      <c r="E308" s="218"/>
      <c r="F308" s="218"/>
      <c r="G308" s="218"/>
      <c r="H308" s="218"/>
      <c r="I308" s="218"/>
      <c r="J308" s="218"/>
      <c r="K308" s="218"/>
      <c r="L308" s="218"/>
    </row>
    <row r="65517" ht="13.5">
      <c r="C65517" s="220" t="e">
        <f>((C65513/C65500)-1)*100</f>
        <v>#DIV/0!</v>
      </c>
    </row>
  </sheetData>
  <sheetProtection/>
  <mergeCells count="16">
    <mergeCell ref="P9:P11"/>
    <mergeCell ref="F9:F11"/>
    <mergeCell ref="C7:F8"/>
    <mergeCell ref="N9:N11"/>
    <mergeCell ref="G7:N8"/>
    <mergeCell ref="M9:M11"/>
    <mergeCell ref="O1:P1"/>
    <mergeCell ref="A4:P5"/>
    <mergeCell ref="O7:P7"/>
    <mergeCell ref="A12:A23"/>
    <mergeCell ref="A9:B9"/>
    <mergeCell ref="G9:I9"/>
    <mergeCell ref="C9:C11"/>
    <mergeCell ref="D9:D11"/>
    <mergeCell ref="E9:E11"/>
    <mergeCell ref="O9:O11"/>
  </mergeCells>
  <conditionalFormatting sqref="A30:B30 Q30:IV30 A33:B33 Q33:IV33">
    <cfRule type="cellIs" priority="1" dxfId="0" operator="lessThan" stopIfTrue="1">
      <formula>0</formula>
    </cfRule>
  </conditionalFormatting>
  <conditionalFormatting sqref="C29:P33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hyperlinks>
    <hyperlink ref="O1:P1" location="INDICE!A1" display="Volver al Indice"/>
  </hyperlinks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I15"/>
  <sheetViews>
    <sheetView showGridLines="0" zoomScale="98" zoomScaleNormal="98" workbookViewId="0" topLeftCell="A1">
      <pane xSplit="14715" topLeftCell="J1" activePane="topLeft" state="split"/>
      <selection pane="topLeft" activeCell="A6" sqref="A6:I13"/>
      <selection pane="topRight" activeCell="J1" sqref="J1"/>
    </sheetView>
  </sheetViews>
  <sheetFormatPr defaultColWidth="9.140625" defaultRowHeight="12.75"/>
  <cols>
    <col min="1" max="1" width="14.8515625" style="221" customWidth="1"/>
    <col min="2" max="2" width="12.00390625" style="221" customWidth="1"/>
    <col min="3" max="3" width="9.00390625" style="221" customWidth="1"/>
    <col min="4" max="4" width="11.421875" style="221" customWidth="1"/>
    <col min="5" max="5" width="7.421875" style="221" customWidth="1"/>
    <col min="6" max="6" width="11.28125" style="221" customWidth="1"/>
    <col min="7" max="7" width="8.8515625" style="221" customWidth="1"/>
    <col min="8" max="8" width="10.28125" style="221" customWidth="1"/>
    <col min="9" max="9" width="7.28125" style="221" customWidth="1"/>
    <col min="10" max="16384" width="9.140625" style="221" customWidth="1"/>
  </cols>
  <sheetData>
    <row r="1" spans="8:9" ht="18.75" thickBot="1">
      <c r="H1" s="222" t="s">
        <v>0</v>
      </c>
      <c r="I1" s="223"/>
    </row>
    <row r="2" ht="3" customHeight="1" thickBot="1"/>
    <row r="3" spans="1:9" ht="30" customHeight="1" thickBot="1">
      <c r="A3" s="224" t="s">
        <v>37</v>
      </c>
      <c r="B3" s="225"/>
      <c r="C3" s="225"/>
      <c r="D3" s="225"/>
      <c r="E3" s="225"/>
      <c r="F3" s="225"/>
      <c r="G3" s="225"/>
      <c r="H3" s="225"/>
      <c r="I3" s="226"/>
    </row>
    <row r="4" spans="1:9" ht="14.25" thickBot="1">
      <c r="A4" s="227" t="s">
        <v>38</v>
      </c>
      <c r="B4" s="228" t="s">
        <v>39</v>
      </c>
      <c r="C4" s="229"/>
      <c r="D4" s="230"/>
      <c r="E4" s="231"/>
      <c r="F4" s="229" t="s">
        <v>40</v>
      </c>
      <c r="G4" s="229"/>
      <c r="H4" s="229"/>
      <c r="I4" s="232"/>
    </row>
    <row r="5" spans="1:9" s="237" customFormat="1" ht="26.25" thickBot="1">
      <c r="A5" s="233"/>
      <c r="B5" s="234" t="s">
        <v>41</v>
      </c>
      <c r="C5" s="235" t="s">
        <v>42</v>
      </c>
      <c r="D5" s="234" t="s">
        <v>43</v>
      </c>
      <c r="E5" s="235" t="s">
        <v>44</v>
      </c>
      <c r="F5" s="234" t="s">
        <v>45</v>
      </c>
      <c r="G5" s="235" t="s">
        <v>42</v>
      </c>
      <c r="H5" s="234" t="s">
        <v>46</v>
      </c>
      <c r="I5" s="236" t="s">
        <v>44</v>
      </c>
    </row>
    <row r="6" spans="1:9" s="242" customFormat="1" ht="16.5" customHeight="1">
      <c r="A6" s="238" t="s">
        <v>4</v>
      </c>
      <c r="B6" s="239">
        <f>SUM(B7:B13)</f>
        <v>1024970</v>
      </c>
      <c r="C6" s="240">
        <f>(B6/$B$6)</f>
        <v>1</v>
      </c>
      <c r="D6" s="239">
        <f>SUM(D7:D13)</f>
        <v>733018</v>
      </c>
      <c r="E6" s="241">
        <f aca="true" t="shared" si="0" ref="E6:E13">(B6/D6-1)*100</f>
        <v>39.82876273161096</v>
      </c>
      <c r="F6" s="239">
        <f>SUM(F7:F13)</f>
        <v>1024970</v>
      </c>
      <c r="G6" s="240">
        <f aca="true" t="shared" si="1" ref="G6:G13">(F6/$F$6)</f>
        <v>1</v>
      </c>
      <c r="H6" s="239">
        <f>SUM(H7:H13)</f>
        <v>733018</v>
      </c>
      <c r="I6" s="241">
        <f aca="true" t="shared" si="2" ref="I6:I13">(F6/H6-1)*100</f>
        <v>39.82876273161096</v>
      </c>
    </row>
    <row r="7" spans="1:9" s="242" customFormat="1" ht="16.5" customHeight="1">
      <c r="A7" s="243" t="s">
        <v>47</v>
      </c>
      <c r="B7" s="244">
        <v>346603</v>
      </c>
      <c r="C7" s="245">
        <f aca="true" t="shared" si="3" ref="C7:C13">B7/$B$6</f>
        <v>0.33815916563411613</v>
      </c>
      <c r="D7" s="244">
        <v>287386</v>
      </c>
      <c r="E7" s="246">
        <f t="shared" si="0"/>
        <v>20.605387875540202</v>
      </c>
      <c r="F7" s="244">
        <v>346603</v>
      </c>
      <c r="G7" s="245">
        <f t="shared" si="1"/>
        <v>0.33815916563411613</v>
      </c>
      <c r="H7" s="244">
        <v>287386</v>
      </c>
      <c r="I7" s="246">
        <f t="shared" si="2"/>
        <v>20.605387875540202</v>
      </c>
    </row>
    <row r="8" spans="1:9" s="242" customFormat="1" ht="16.5" customHeight="1">
      <c r="A8" s="243" t="s">
        <v>48</v>
      </c>
      <c r="B8" s="244">
        <v>203405</v>
      </c>
      <c r="C8" s="245">
        <f t="shared" si="3"/>
        <v>0.1984497107232407</v>
      </c>
      <c r="D8" s="244">
        <v>56181</v>
      </c>
      <c r="E8" s="247">
        <f t="shared" si="0"/>
        <v>262.0530072444421</v>
      </c>
      <c r="F8" s="244">
        <v>203405</v>
      </c>
      <c r="G8" s="245">
        <f t="shared" si="1"/>
        <v>0.1984497107232407</v>
      </c>
      <c r="H8" s="244">
        <v>56181</v>
      </c>
      <c r="I8" s="246">
        <f t="shared" si="2"/>
        <v>262.0530072444421</v>
      </c>
    </row>
    <row r="9" spans="1:9" s="242" customFormat="1" ht="16.5" customHeight="1">
      <c r="A9" s="243" t="s">
        <v>49</v>
      </c>
      <c r="B9" s="244">
        <v>191715</v>
      </c>
      <c r="C9" s="245">
        <f t="shared" si="3"/>
        <v>0.18704449886338137</v>
      </c>
      <c r="D9" s="244">
        <v>144007</v>
      </c>
      <c r="E9" s="247">
        <f t="shared" si="0"/>
        <v>33.12894512072331</v>
      </c>
      <c r="F9" s="244">
        <v>191715</v>
      </c>
      <c r="G9" s="245">
        <f t="shared" si="1"/>
        <v>0.18704449886338137</v>
      </c>
      <c r="H9" s="244">
        <v>144007</v>
      </c>
      <c r="I9" s="246">
        <f t="shared" si="2"/>
        <v>33.12894512072331</v>
      </c>
    </row>
    <row r="10" spans="1:9" s="242" customFormat="1" ht="16.5" customHeight="1">
      <c r="A10" s="243" t="s">
        <v>50</v>
      </c>
      <c r="B10" s="244">
        <v>172452</v>
      </c>
      <c r="C10" s="245">
        <f t="shared" si="3"/>
        <v>0.1682507780715533</v>
      </c>
      <c r="D10" s="244">
        <v>142643</v>
      </c>
      <c r="E10" s="247">
        <f t="shared" si="0"/>
        <v>20.897625540685482</v>
      </c>
      <c r="F10" s="244">
        <v>172452</v>
      </c>
      <c r="G10" s="245">
        <f t="shared" si="1"/>
        <v>0.1682507780715533</v>
      </c>
      <c r="H10" s="244">
        <v>142643</v>
      </c>
      <c r="I10" s="246">
        <f t="shared" si="2"/>
        <v>20.897625540685482</v>
      </c>
    </row>
    <row r="11" spans="1:9" s="242" customFormat="1" ht="16.5" customHeight="1">
      <c r="A11" s="243" t="s">
        <v>51</v>
      </c>
      <c r="B11" s="244">
        <v>70049</v>
      </c>
      <c r="C11" s="245">
        <f t="shared" si="3"/>
        <v>0.06834248807282164</v>
      </c>
      <c r="D11" s="244">
        <v>69475</v>
      </c>
      <c r="E11" s="246">
        <f t="shared" si="0"/>
        <v>0.8261964735516436</v>
      </c>
      <c r="F11" s="244">
        <v>70049</v>
      </c>
      <c r="G11" s="245">
        <f t="shared" si="1"/>
        <v>0.06834248807282164</v>
      </c>
      <c r="H11" s="244">
        <v>69475</v>
      </c>
      <c r="I11" s="246">
        <f t="shared" si="2"/>
        <v>0.8261964735516436</v>
      </c>
    </row>
    <row r="12" spans="1:9" s="242" customFormat="1" ht="16.5" customHeight="1">
      <c r="A12" s="243" t="s">
        <v>52</v>
      </c>
      <c r="B12" s="244">
        <v>25264</v>
      </c>
      <c r="C12" s="245">
        <f t="shared" si="3"/>
        <v>0.024648526298330684</v>
      </c>
      <c r="D12" s="244">
        <v>22233</v>
      </c>
      <c r="E12" s="247">
        <f t="shared" si="0"/>
        <v>13.632888049296099</v>
      </c>
      <c r="F12" s="244">
        <v>25264</v>
      </c>
      <c r="G12" s="245">
        <f t="shared" si="1"/>
        <v>0.024648526298330684</v>
      </c>
      <c r="H12" s="244">
        <v>22233</v>
      </c>
      <c r="I12" s="246">
        <f t="shared" si="2"/>
        <v>13.632888049296099</v>
      </c>
    </row>
    <row r="13" spans="1:9" s="242" customFormat="1" ht="16.5" customHeight="1" thickBot="1">
      <c r="A13" s="248" t="s">
        <v>53</v>
      </c>
      <c r="B13" s="249">
        <v>15482</v>
      </c>
      <c r="C13" s="250">
        <f t="shared" si="3"/>
        <v>0.015104832336556191</v>
      </c>
      <c r="D13" s="249">
        <v>11093</v>
      </c>
      <c r="E13" s="251">
        <f t="shared" si="0"/>
        <v>39.56549175155504</v>
      </c>
      <c r="F13" s="249">
        <v>15482</v>
      </c>
      <c r="G13" s="250">
        <f t="shared" si="1"/>
        <v>0.015104832336556191</v>
      </c>
      <c r="H13" s="249">
        <v>11093</v>
      </c>
      <c r="I13" s="252">
        <f t="shared" si="2"/>
        <v>39.56549175155504</v>
      </c>
    </row>
    <row r="14" ht="14.25">
      <c r="A14" s="253" t="s">
        <v>54</v>
      </c>
    </row>
    <row r="15" ht="14.25">
      <c r="A15" s="214"/>
    </row>
  </sheetData>
  <sheetProtection/>
  <mergeCells count="5">
    <mergeCell ref="H1:I1"/>
    <mergeCell ref="B4:E4"/>
    <mergeCell ref="F4:I4"/>
    <mergeCell ref="A4:A5"/>
    <mergeCell ref="A3:I3"/>
  </mergeCells>
  <conditionalFormatting sqref="I14:I65536 E14:E65536 I3:I5 E3:E5">
    <cfRule type="cellIs" priority="1" dxfId="0" operator="lessThan" stopIfTrue="1">
      <formula>0</formula>
    </cfRule>
  </conditionalFormatting>
  <conditionalFormatting sqref="I6:I13 E6:E1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3" right="0.39" top="1.71" bottom="1" header="0.5" footer="0.5"/>
  <pageSetup horizontalDpi="600" verticalDpi="600" orientation="landscape" scale="12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="95" zoomScaleNormal="95" zoomScalePageLayoutView="0" workbookViewId="0" topLeftCell="A1">
      <pane xSplit="14190" topLeftCell="J1" activePane="topLeft" state="split"/>
      <selection pane="topLeft" activeCell="B20" sqref="B20"/>
      <selection pane="topRight" activeCell="J1" sqref="J1"/>
    </sheetView>
  </sheetViews>
  <sheetFormatPr defaultColWidth="9.140625" defaultRowHeight="12.75"/>
  <cols>
    <col min="1" max="1" width="16.140625" style="254" customWidth="1"/>
    <col min="2" max="2" width="11.421875" style="254" customWidth="1"/>
    <col min="3" max="3" width="11.140625" style="254" customWidth="1"/>
    <col min="4" max="4" width="11.57421875" style="254" customWidth="1"/>
    <col min="5" max="5" width="8.28125" style="254" customWidth="1"/>
    <col min="6" max="6" width="10.57421875" style="254" customWidth="1"/>
    <col min="7" max="7" width="9.28125" style="254" customWidth="1"/>
    <col min="8" max="8" width="10.7109375" style="254" customWidth="1"/>
    <col min="9" max="9" width="7.421875" style="254" customWidth="1"/>
    <col min="10" max="16384" width="9.140625" style="254" customWidth="1"/>
  </cols>
  <sheetData>
    <row r="1" spans="8:9" ht="18.75" thickBot="1">
      <c r="H1" s="222" t="s">
        <v>0</v>
      </c>
      <c r="I1" s="223"/>
    </row>
    <row r="2" ht="3" customHeight="1" thickBot="1"/>
    <row r="3" spans="1:9" ht="26.25" customHeight="1" thickBot="1">
      <c r="A3" s="255" t="s">
        <v>55</v>
      </c>
      <c r="B3" s="256"/>
      <c r="C3" s="256"/>
      <c r="D3" s="256"/>
      <c r="E3" s="256"/>
      <c r="F3" s="256"/>
      <c r="G3" s="256"/>
      <c r="H3" s="256"/>
      <c r="I3" s="257"/>
    </row>
    <row r="4" spans="1:9" ht="14.25" thickBot="1">
      <c r="A4" s="227" t="s">
        <v>38</v>
      </c>
      <c r="B4" s="228" t="s">
        <v>39</v>
      </c>
      <c r="C4" s="229"/>
      <c r="D4" s="230"/>
      <c r="E4" s="231"/>
      <c r="F4" s="229" t="s">
        <v>40</v>
      </c>
      <c r="G4" s="229"/>
      <c r="H4" s="229"/>
      <c r="I4" s="232"/>
    </row>
    <row r="5" spans="1:9" s="258" customFormat="1" ht="33.75" customHeight="1" thickBot="1">
      <c r="A5" s="233"/>
      <c r="B5" s="234" t="s">
        <v>41</v>
      </c>
      <c r="C5" s="235" t="s">
        <v>42</v>
      </c>
      <c r="D5" s="234" t="s">
        <v>43</v>
      </c>
      <c r="E5" s="235" t="s">
        <v>44</v>
      </c>
      <c r="F5" s="234" t="s">
        <v>45</v>
      </c>
      <c r="G5" s="235" t="s">
        <v>42</v>
      </c>
      <c r="H5" s="234" t="s">
        <v>46</v>
      </c>
      <c r="I5" s="236" t="s">
        <v>44</v>
      </c>
    </row>
    <row r="6" spans="1:9" s="264" customFormat="1" ht="16.5" customHeight="1" thickBot="1">
      <c r="A6" s="259" t="s">
        <v>4</v>
      </c>
      <c r="B6" s="260">
        <f>SUM(B7:B21)</f>
        <v>6931.163999999998</v>
      </c>
      <c r="C6" s="261">
        <f>(B6/$B$6)</f>
        <v>1</v>
      </c>
      <c r="D6" s="260">
        <f>SUM(D7:D21)</f>
        <v>6659.960999999999</v>
      </c>
      <c r="E6" s="262">
        <f aca="true" t="shared" si="0" ref="E6:E21">(B6/D6-1)*100</f>
        <v>4.072140962987603</v>
      </c>
      <c r="F6" s="260">
        <f>SUM(F7:F21)</f>
        <v>6931.163999999998</v>
      </c>
      <c r="G6" s="263">
        <f>(F6/$F$6)*100</f>
        <v>100</v>
      </c>
      <c r="H6" s="260">
        <f>SUM(H7:H21)</f>
        <v>6659.960999999999</v>
      </c>
      <c r="I6" s="262">
        <f aca="true" t="shared" si="1" ref="I6:I21">(F6/H6-1)*100</f>
        <v>4.072140962987603</v>
      </c>
    </row>
    <row r="7" spans="1:9" s="264" customFormat="1" ht="16.5" customHeight="1" thickTop="1">
      <c r="A7" s="265" t="s">
        <v>56</v>
      </c>
      <c r="B7" s="266">
        <v>1429.5369999999998</v>
      </c>
      <c r="C7" s="267">
        <f aca="true" t="shared" si="2" ref="C7:C21">B7/$B$6</f>
        <v>0.2062477529026871</v>
      </c>
      <c r="D7" s="266">
        <v>1069.886</v>
      </c>
      <c r="E7" s="268">
        <f t="shared" si="0"/>
        <v>33.61582448971197</v>
      </c>
      <c r="F7" s="266">
        <v>1429.5369999999998</v>
      </c>
      <c r="G7" s="267">
        <f aca="true" t="shared" si="3" ref="G7:G21">(F7/$F$6)</f>
        <v>0.2062477529026871</v>
      </c>
      <c r="H7" s="266">
        <v>1069.886</v>
      </c>
      <c r="I7" s="269">
        <f t="shared" si="1"/>
        <v>33.61582448971197</v>
      </c>
    </row>
    <row r="8" spans="1:9" s="264" customFormat="1" ht="16.5" customHeight="1">
      <c r="A8" s="265" t="s">
        <v>47</v>
      </c>
      <c r="B8" s="266">
        <v>1021.8470000000004</v>
      </c>
      <c r="C8" s="267">
        <f t="shared" si="2"/>
        <v>0.14742790677006065</v>
      </c>
      <c r="D8" s="266">
        <v>856.3130000000001</v>
      </c>
      <c r="E8" s="268">
        <f t="shared" si="0"/>
        <v>19.33101564498032</v>
      </c>
      <c r="F8" s="266">
        <v>1021.8470000000004</v>
      </c>
      <c r="G8" s="267">
        <f t="shared" si="3"/>
        <v>0.14742790677006065</v>
      </c>
      <c r="H8" s="266">
        <v>856.3130000000001</v>
      </c>
      <c r="I8" s="269">
        <f t="shared" si="1"/>
        <v>19.33101564498032</v>
      </c>
    </row>
    <row r="9" spans="1:9" s="264" customFormat="1" ht="16.5" customHeight="1">
      <c r="A9" s="265" t="s">
        <v>49</v>
      </c>
      <c r="B9" s="266">
        <v>986.526</v>
      </c>
      <c r="C9" s="267">
        <f t="shared" si="2"/>
        <v>0.14233193731961907</v>
      </c>
      <c r="D9" s="266">
        <v>956.915</v>
      </c>
      <c r="E9" s="268">
        <f t="shared" si="0"/>
        <v>3.094423224633336</v>
      </c>
      <c r="F9" s="266">
        <v>986.526</v>
      </c>
      <c r="G9" s="267">
        <f t="shared" si="3"/>
        <v>0.14233193731961907</v>
      </c>
      <c r="H9" s="266">
        <v>956.915</v>
      </c>
      <c r="I9" s="269">
        <f t="shared" si="1"/>
        <v>3.094423224633336</v>
      </c>
    </row>
    <row r="10" spans="1:9" s="264" customFormat="1" ht="16.5" customHeight="1">
      <c r="A10" s="265" t="s">
        <v>57</v>
      </c>
      <c r="B10" s="266">
        <v>856.026</v>
      </c>
      <c r="C10" s="267">
        <f t="shared" si="2"/>
        <v>0.1235039309414696</v>
      </c>
      <c r="D10" s="266">
        <v>846.3560000000001</v>
      </c>
      <c r="E10" s="268">
        <f t="shared" si="0"/>
        <v>1.142545217378954</v>
      </c>
      <c r="F10" s="266">
        <v>856.026</v>
      </c>
      <c r="G10" s="267">
        <f t="shared" si="3"/>
        <v>0.1235039309414696</v>
      </c>
      <c r="H10" s="266">
        <v>846.3560000000001</v>
      </c>
      <c r="I10" s="269">
        <f t="shared" si="1"/>
        <v>1.142545217378954</v>
      </c>
    </row>
    <row r="11" spans="1:9" s="264" customFormat="1" ht="16.5" customHeight="1">
      <c r="A11" s="265" t="s">
        <v>58</v>
      </c>
      <c r="B11" s="266">
        <v>738.2040000000001</v>
      </c>
      <c r="C11" s="267">
        <f t="shared" si="2"/>
        <v>0.10650505456226404</v>
      </c>
      <c r="D11" s="266">
        <v>603.685</v>
      </c>
      <c r="E11" s="268">
        <f t="shared" si="0"/>
        <v>22.28297870578202</v>
      </c>
      <c r="F11" s="266">
        <v>738.2040000000001</v>
      </c>
      <c r="G11" s="267">
        <f t="shared" si="3"/>
        <v>0.10650505456226404</v>
      </c>
      <c r="H11" s="266">
        <v>603.685</v>
      </c>
      <c r="I11" s="269">
        <f t="shared" si="1"/>
        <v>22.28297870578202</v>
      </c>
    </row>
    <row r="12" spans="1:9" s="264" customFormat="1" ht="16.5" customHeight="1">
      <c r="A12" s="265" t="s">
        <v>48</v>
      </c>
      <c r="B12" s="266">
        <v>480.65099999999916</v>
      </c>
      <c r="C12" s="267">
        <f t="shared" si="2"/>
        <v>0.0693463608709878</v>
      </c>
      <c r="D12" s="266">
        <v>233.37599999999992</v>
      </c>
      <c r="E12" s="268">
        <f t="shared" si="0"/>
        <v>105.95562525709555</v>
      </c>
      <c r="F12" s="266">
        <v>480.65099999999916</v>
      </c>
      <c r="G12" s="267">
        <f t="shared" si="3"/>
        <v>0.0693463608709878</v>
      </c>
      <c r="H12" s="266">
        <v>233.37599999999992</v>
      </c>
      <c r="I12" s="269">
        <f t="shared" si="1"/>
        <v>105.95562525709555</v>
      </c>
    </row>
    <row r="13" spans="1:9" s="264" customFormat="1" ht="16.5" customHeight="1">
      <c r="A13" s="265" t="s">
        <v>59</v>
      </c>
      <c r="B13" s="266">
        <v>360.94</v>
      </c>
      <c r="C13" s="267">
        <f t="shared" si="2"/>
        <v>0.05207494729600975</v>
      </c>
      <c r="D13" s="266">
        <v>321.4</v>
      </c>
      <c r="E13" s="268">
        <f t="shared" si="0"/>
        <v>12.302426882389561</v>
      </c>
      <c r="F13" s="266">
        <v>360.94</v>
      </c>
      <c r="G13" s="267">
        <f t="shared" si="3"/>
        <v>0.05207494729600975</v>
      </c>
      <c r="H13" s="266">
        <v>321.4</v>
      </c>
      <c r="I13" s="269">
        <f t="shared" si="1"/>
        <v>12.302426882389561</v>
      </c>
    </row>
    <row r="14" spans="1:9" s="264" customFormat="1" ht="16.5" customHeight="1">
      <c r="A14" s="265" t="s">
        <v>50</v>
      </c>
      <c r="B14" s="266">
        <v>273.053</v>
      </c>
      <c r="C14" s="267">
        <f t="shared" si="2"/>
        <v>0.039394970310903055</v>
      </c>
      <c r="D14" s="266">
        <v>278.63700000000006</v>
      </c>
      <c r="E14" s="268">
        <f t="shared" si="0"/>
        <v>-2.004041100069287</v>
      </c>
      <c r="F14" s="266">
        <v>273.053</v>
      </c>
      <c r="G14" s="267">
        <f t="shared" si="3"/>
        <v>0.039394970310903055</v>
      </c>
      <c r="H14" s="266">
        <v>278.63700000000006</v>
      </c>
      <c r="I14" s="269">
        <f t="shared" si="1"/>
        <v>-2.004041100069287</v>
      </c>
    </row>
    <row r="15" spans="1:9" s="264" customFormat="1" ht="16.5" customHeight="1">
      <c r="A15" s="265" t="s">
        <v>60</v>
      </c>
      <c r="B15" s="266">
        <v>225.312</v>
      </c>
      <c r="C15" s="267">
        <f t="shared" si="2"/>
        <v>0.03250709404654111</v>
      </c>
      <c r="D15" s="266">
        <v>347.654</v>
      </c>
      <c r="E15" s="268">
        <f t="shared" si="0"/>
        <v>-35.19073561644623</v>
      </c>
      <c r="F15" s="266">
        <v>225.312</v>
      </c>
      <c r="G15" s="267">
        <f t="shared" si="3"/>
        <v>0.03250709404654111</v>
      </c>
      <c r="H15" s="266">
        <v>347.654</v>
      </c>
      <c r="I15" s="269">
        <f t="shared" si="1"/>
        <v>-35.19073561644623</v>
      </c>
    </row>
    <row r="16" spans="1:9" s="264" customFormat="1" ht="16.5" customHeight="1">
      <c r="A16" s="265" t="s">
        <v>51</v>
      </c>
      <c r="B16" s="266">
        <v>193.36100000000013</v>
      </c>
      <c r="C16" s="267">
        <f t="shared" si="2"/>
        <v>0.027897334415979795</v>
      </c>
      <c r="D16" s="266">
        <v>284.6229999999997</v>
      </c>
      <c r="E16" s="268">
        <f t="shared" si="0"/>
        <v>-32.064169093853856</v>
      </c>
      <c r="F16" s="266">
        <v>193.36100000000013</v>
      </c>
      <c r="G16" s="267">
        <f t="shared" si="3"/>
        <v>0.027897334415979795</v>
      </c>
      <c r="H16" s="266">
        <v>284.6229999999997</v>
      </c>
      <c r="I16" s="269">
        <f t="shared" si="1"/>
        <v>-32.064169093853856</v>
      </c>
    </row>
    <row r="17" spans="1:9" s="264" customFormat="1" ht="16.5" customHeight="1">
      <c r="A17" s="265" t="s">
        <v>61</v>
      </c>
      <c r="B17" s="266">
        <v>187.6</v>
      </c>
      <c r="C17" s="267">
        <f t="shared" si="2"/>
        <v>0.02706616089303327</v>
      </c>
      <c r="D17" s="266">
        <v>116.55</v>
      </c>
      <c r="E17" s="268">
        <f t="shared" si="0"/>
        <v>60.96096096096095</v>
      </c>
      <c r="F17" s="266">
        <v>187.6</v>
      </c>
      <c r="G17" s="267">
        <f t="shared" si="3"/>
        <v>0.02706616089303327</v>
      </c>
      <c r="H17" s="266">
        <v>116.55</v>
      </c>
      <c r="I17" s="269">
        <f t="shared" si="1"/>
        <v>60.96096096096095</v>
      </c>
    </row>
    <row r="18" spans="1:9" s="264" customFormat="1" ht="16.5" customHeight="1">
      <c r="A18" s="270" t="s">
        <v>62</v>
      </c>
      <c r="B18" s="271">
        <v>134.2</v>
      </c>
      <c r="C18" s="267">
        <f t="shared" si="2"/>
        <v>0.019361827248641068</v>
      </c>
      <c r="D18" s="271">
        <v>258.75</v>
      </c>
      <c r="E18" s="268">
        <f t="shared" si="0"/>
        <v>-48.135265700483096</v>
      </c>
      <c r="F18" s="271">
        <v>134.2</v>
      </c>
      <c r="G18" s="267">
        <f t="shared" si="3"/>
        <v>0.019361827248641068</v>
      </c>
      <c r="H18" s="271">
        <v>258.75</v>
      </c>
      <c r="I18" s="269">
        <f t="shared" si="1"/>
        <v>-48.135265700483096</v>
      </c>
    </row>
    <row r="19" spans="1:9" s="264" customFormat="1" ht="16.5" customHeight="1">
      <c r="A19" s="270" t="s">
        <v>53</v>
      </c>
      <c r="B19" s="271">
        <v>43.90699999999998</v>
      </c>
      <c r="C19" s="267">
        <f t="shared" si="2"/>
        <v>0.006334722421803898</v>
      </c>
      <c r="D19" s="271">
        <v>162.92899999999997</v>
      </c>
      <c r="E19" s="268">
        <f t="shared" si="0"/>
        <v>-73.05145185939888</v>
      </c>
      <c r="F19" s="271">
        <v>43.90699999999998</v>
      </c>
      <c r="G19" s="267">
        <f t="shared" si="3"/>
        <v>0.006334722421803898</v>
      </c>
      <c r="H19" s="271">
        <v>162.92899999999997</v>
      </c>
      <c r="I19" s="269">
        <f t="shared" si="1"/>
        <v>-73.05145185939888</v>
      </c>
    </row>
    <row r="20" spans="1:9" s="264" customFormat="1" ht="16.5" customHeight="1">
      <c r="A20" s="270" t="s">
        <v>63</v>
      </c>
      <c r="B20" s="271"/>
      <c r="C20" s="267">
        <f t="shared" si="2"/>
        <v>0</v>
      </c>
      <c r="D20" s="271">
        <v>145.977</v>
      </c>
      <c r="E20" s="268">
        <f t="shared" si="0"/>
        <v>-100</v>
      </c>
      <c r="F20" s="271"/>
      <c r="G20" s="267">
        <f t="shared" si="3"/>
        <v>0</v>
      </c>
      <c r="H20" s="271">
        <v>145.977</v>
      </c>
      <c r="I20" s="269">
        <f t="shared" si="1"/>
        <v>-100</v>
      </c>
    </row>
    <row r="21" spans="1:9" s="264" customFormat="1" ht="16.5" customHeight="1" thickBot="1">
      <c r="A21" s="272" t="s">
        <v>64</v>
      </c>
      <c r="B21" s="273"/>
      <c r="C21" s="274">
        <f t="shared" si="2"/>
        <v>0</v>
      </c>
      <c r="D21" s="273">
        <v>176.91</v>
      </c>
      <c r="E21" s="275">
        <f t="shared" si="0"/>
        <v>-100</v>
      </c>
      <c r="F21" s="273"/>
      <c r="G21" s="274">
        <f t="shared" si="3"/>
        <v>0</v>
      </c>
      <c r="H21" s="273">
        <v>176.91</v>
      </c>
      <c r="I21" s="276">
        <f t="shared" si="1"/>
        <v>-100</v>
      </c>
    </row>
    <row r="22" ht="14.25">
      <c r="A22" s="214" t="s">
        <v>65</v>
      </c>
    </row>
    <row r="23" ht="14.25">
      <c r="A23" s="214" t="s">
        <v>66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22:I65536 E22:E65536 I3:I5 E3:E5">
    <cfRule type="cellIs" priority="2" dxfId="0" operator="lessThan" stopIfTrue="1">
      <formula>0</formula>
    </cfRule>
  </conditionalFormatting>
  <conditionalFormatting sqref="E6:E21 I6:I21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75" right="0.39" top="1.07" bottom="1" header="0.5" footer="0.5"/>
  <pageSetup horizontalDpi="600" verticalDpi="600" orientation="landscape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34"/>
  <sheetViews>
    <sheetView showGridLines="0" zoomScale="88" zoomScaleNormal="88" workbookViewId="0" topLeftCell="A10">
      <selection activeCell="A7" sqref="A7:Q32"/>
    </sheetView>
  </sheetViews>
  <sheetFormatPr defaultColWidth="9.140625" defaultRowHeight="12.75"/>
  <cols>
    <col min="1" max="1" width="19.00390625" style="277" customWidth="1"/>
    <col min="2" max="4" width="9.57421875" style="277" bestFit="1" customWidth="1"/>
    <col min="5" max="5" width="10.28125" style="277" bestFit="1" customWidth="1"/>
    <col min="6" max="6" width="9.57421875" style="277" bestFit="1" customWidth="1"/>
    <col min="7" max="7" width="9.421875" style="277" customWidth="1"/>
    <col min="8" max="8" width="9.57421875" style="277" bestFit="1" customWidth="1"/>
    <col min="9" max="9" width="9.28125" style="277" customWidth="1"/>
    <col min="10" max="11" width="11.57421875" style="277" bestFit="1" customWidth="1"/>
    <col min="12" max="12" width="11.421875" style="277" bestFit="1" customWidth="1"/>
    <col min="13" max="13" width="10.28125" style="277" bestFit="1" customWidth="1"/>
    <col min="14" max="14" width="11.57421875" style="277" bestFit="1" customWidth="1"/>
    <col min="15" max="15" width="11.140625" style="277" customWidth="1"/>
    <col min="16" max="16" width="11.421875" style="277" bestFit="1" customWidth="1"/>
    <col min="17" max="17" width="10.00390625" style="277" customWidth="1"/>
    <col min="18" max="16384" width="9.140625" style="277" customWidth="1"/>
  </cols>
  <sheetData>
    <row r="1" spans="16:17" ht="18.75" thickBot="1">
      <c r="P1" s="222" t="s">
        <v>0</v>
      </c>
      <c r="Q1" s="223"/>
    </row>
    <row r="2" ht="8.25" customHeight="1" thickBot="1"/>
    <row r="3" spans="1:17" ht="30" customHeight="1" thickBot="1">
      <c r="A3" s="278" t="s">
        <v>67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</row>
    <row r="4" spans="1:17" ht="15.75" customHeight="1" thickBot="1">
      <c r="A4" s="281" t="s">
        <v>68</v>
      </c>
      <c r="B4" s="282" t="s">
        <v>39</v>
      </c>
      <c r="C4" s="283"/>
      <c r="D4" s="283"/>
      <c r="E4" s="283"/>
      <c r="F4" s="283"/>
      <c r="G4" s="283"/>
      <c r="H4" s="283"/>
      <c r="I4" s="284"/>
      <c r="J4" s="285" t="s">
        <v>40</v>
      </c>
      <c r="K4" s="283"/>
      <c r="L4" s="283"/>
      <c r="M4" s="283"/>
      <c r="N4" s="283"/>
      <c r="O4" s="283"/>
      <c r="P4" s="283"/>
      <c r="Q4" s="284"/>
    </row>
    <row r="5" spans="1:17" s="294" customFormat="1" ht="26.25" customHeight="1">
      <c r="A5" s="286"/>
      <c r="B5" s="287" t="s">
        <v>41</v>
      </c>
      <c r="C5" s="288"/>
      <c r="D5" s="289"/>
      <c r="E5" s="290" t="s">
        <v>42</v>
      </c>
      <c r="F5" s="291" t="s">
        <v>69</v>
      </c>
      <c r="G5" s="288"/>
      <c r="H5" s="289"/>
      <c r="I5" s="292" t="s">
        <v>44</v>
      </c>
      <c r="J5" s="291" t="s">
        <v>45</v>
      </c>
      <c r="K5" s="288"/>
      <c r="L5" s="289"/>
      <c r="M5" s="290" t="s">
        <v>42</v>
      </c>
      <c r="N5" s="291" t="s">
        <v>46</v>
      </c>
      <c r="O5" s="288"/>
      <c r="P5" s="289"/>
      <c r="Q5" s="293" t="s">
        <v>44</v>
      </c>
    </row>
    <row r="6" spans="1:17" s="294" customFormat="1" ht="14.25" thickBot="1">
      <c r="A6" s="295"/>
      <c r="B6" s="296" t="s">
        <v>11</v>
      </c>
      <c r="C6" s="297" t="s">
        <v>12</v>
      </c>
      <c r="D6" s="297" t="s">
        <v>13</v>
      </c>
      <c r="E6" s="298"/>
      <c r="F6" s="299" t="s">
        <v>11</v>
      </c>
      <c r="G6" s="300" t="s">
        <v>12</v>
      </c>
      <c r="H6" s="300" t="s">
        <v>13</v>
      </c>
      <c r="I6" s="301"/>
      <c r="J6" s="302" t="s">
        <v>11</v>
      </c>
      <c r="K6" s="297" t="s">
        <v>12</v>
      </c>
      <c r="L6" s="297" t="s">
        <v>13</v>
      </c>
      <c r="M6" s="298"/>
      <c r="N6" s="299" t="s">
        <v>11</v>
      </c>
      <c r="O6" s="300" t="s">
        <v>12</v>
      </c>
      <c r="P6" s="300" t="s">
        <v>13</v>
      </c>
      <c r="Q6" s="303"/>
    </row>
    <row r="7" spans="1:17" s="309" customFormat="1" ht="18.75" customHeight="1" thickBot="1">
      <c r="A7" s="304" t="s">
        <v>4</v>
      </c>
      <c r="B7" s="305">
        <f>SUM(B8:B32)</f>
        <v>284288</v>
      </c>
      <c r="C7" s="306">
        <f>SUM(C8:C32)</f>
        <v>261693</v>
      </c>
      <c r="D7" s="306">
        <f aca="true" t="shared" si="0" ref="D7:D32">C7+B7</f>
        <v>545981</v>
      </c>
      <c r="E7" s="307">
        <f aca="true" t="shared" si="1" ref="E7:E32">(D7/$D$7)</f>
        <v>1</v>
      </c>
      <c r="F7" s="308">
        <f>SUM(F8:F32)</f>
        <v>268696</v>
      </c>
      <c r="G7" s="306">
        <f>SUM(G8:G32)</f>
        <v>240173</v>
      </c>
      <c r="H7" s="305">
        <f aca="true" t="shared" si="2" ref="H7:H32">G7+F7</f>
        <v>508869</v>
      </c>
      <c r="I7" s="307">
        <f aca="true" t="shared" si="3" ref="I7:I22">(D7/H7-1)</f>
        <v>0.07293036125211017</v>
      </c>
      <c r="J7" s="308">
        <f>SUM(J8:J32)</f>
        <v>284288</v>
      </c>
      <c r="K7" s="306">
        <f>SUM(K8:K32)</f>
        <v>261693</v>
      </c>
      <c r="L7" s="306">
        <f aca="true" t="shared" si="4" ref="L7:L32">K7+J7</f>
        <v>545981</v>
      </c>
      <c r="M7" s="307">
        <f aca="true" t="shared" si="5" ref="M7:M32">(L7/$L$7)</f>
        <v>1</v>
      </c>
      <c r="N7" s="308">
        <f>SUM(N8:N32)</f>
        <v>268696</v>
      </c>
      <c r="O7" s="306">
        <f>SUM(O8:O32)</f>
        <v>240173</v>
      </c>
      <c r="P7" s="306">
        <f aca="true" t="shared" si="6" ref="P7:P32">O7+N7</f>
        <v>508869</v>
      </c>
      <c r="Q7" s="307">
        <f aca="true" t="shared" si="7" ref="Q7:Q22">(L7/P7-1)</f>
        <v>0.07293036125211017</v>
      </c>
    </row>
    <row r="8" spans="1:17" ht="18.75" customHeight="1" thickTop="1">
      <c r="A8" s="310" t="s">
        <v>47</v>
      </c>
      <c r="B8" s="311">
        <v>99260</v>
      </c>
      <c r="C8" s="312">
        <v>99274</v>
      </c>
      <c r="D8" s="312">
        <f t="shared" si="0"/>
        <v>198534</v>
      </c>
      <c r="E8" s="313">
        <f t="shared" si="1"/>
        <v>0.36362803833833046</v>
      </c>
      <c r="F8" s="314">
        <v>96210</v>
      </c>
      <c r="G8" s="312">
        <v>97042</v>
      </c>
      <c r="H8" s="312">
        <f t="shared" si="2"/>
        <v>193252</v>
      </c>
      <c r="I8" s="313">
        <f t="shared" si="3"/>
        <v>0.02733218802392723</v>
      </c>
      <c r="J8" s="314">
        <v>99260</v>
      </c>
      <c r="K8" s="312">
        <v>99274</v>
      </c>
      <c r="L8" s="312">
        <f t="shared" si="4"/>
        <v>198534</v>
      </c>
      <c r="M8" s="313">
        <f t="shared" si="5"/>
        <v>0.36362803833833046</v>
      </c>
      <c r="N8" s="314">
        <v>96210</v>
      </c>
      <c r="O8" s="312">
        <v>97042</v>
      </c>
      <c r="P8" s="312">
        <f t="shared" si="6"/>
        <v>193252</v>
      </c>
      <c r="Q8" s="315">
        <f t="shared" si="7"/>
        <v>0.02733218802392723</v>
      </c>
    </row>
    <row r="9" spans="1:17" ht="18.75" customHeight="1">
      <c r="A9" s="316" t="s">
        <v>70</v>
      </c>
      <c r="B9" s="317">
        <v>22753</v>
      </c>
      <c r="C9" s="318">
        <v>20558</v>
      </c>
      <c r="D9" s="318">
        <f t="shared" si="0"/>
        <v>43311</v>
      </c>
      <c r="E9" s="319">
        <f t="shared" si="1"/>
        <v>0.07932693628532861</v>
      </c>
      <c r="F9" s="320">
        <v>21325</v>
      </c>
      <c r="G9" s="318">
        <v>21130</v>
      </c>
      <c r="H9" s="318">
        <f t="shared" si="2"/>
        <v>42455</v>
      </c>
      <c r="I9" s="319">
        <f t="shared" si="3"/>
        <v>0.020162525026498734</v>
      </c>
      <c r="J9" s="320">
        <v>22753</v>
      </c>
      <c r="K9" s="318">
        <v>20558</v>
      </c>
      <c r="L9" s="318">
        <f t="shared" si="4"/>
        <v>43311</v>
      </c>
      <c r="M9" s="319">
        <f t="shared" si="5"/>
        <v>0.07932693628532861</v>
      </c>
      <c r="N9" s="320">
        <v>21325</v>
      </c>
      <c r="O9" s="318">
        <v>21130</v>
      </c>
      <c r="P9" s="318">
        <f t="shared" si="6"/>
        <v>42455</v>
      </c>
      <c r="Q9" s="321">
        <f t="shared" si="7"/>
        <v>0.020162525026498734</v>
      </c>
    </row>
    <row r="10" spans="1:17" ht="18.75" customHeight="1">
      <c r="A10" s="316" t="s">
        <v>49</v>
      </c>
      <c r="B10" s="317">
        <v>20627</v>
      </c>
      <c r="C10" s="318">
        <v>18161</v>
      </c>
      <c r="D10" s="318">
        <f t="shared" si="0"/>
        <v>38788</v>
      </c>
      <c r="E10" s="319">
        <f t="shared" si="1"/>
        <v>0.07104276522443088</v>
      </c>
      <c r="F10" s="320">
        <v>27747</v>
      </c>
      <c r="G10" s="318">
        <v>20169</v>
      </c>
      <c r="H10" s="318">
        <f t="shared" si="2"/>
        <v>47916</v>
      </c>
      <c r="I10" s="319">
        <f t="shared" si="3"/>
        <v>-0.19050004173971113</v>
      </c>
      <c r="J10" s="320">
        <v>20627</v>
      </c>
      <c r="K10" s="318">
        <v>18161</v>
      </c>
      <c r="L10" s="318">
        <f t="shared" si="4"/>
        <v>38788</v>
      </c>
      <c r="M10" s="319">
        <f t="shared" si="5"/>
        <v>0.07104276522443088</v>
      </c>
      <c r="N10" s="320">
        <v>27747</v>
      </c>
      <c r="O10" s="318">
        <v>20169</v>
      </c>
      <c r="P10" s="318">
        <f t="shared" si="6"/>
        <v>47916</v>
      </c>
      <c r="Q10" s="321">
        <f t="shared" si="7"/>
        <v>-0.19050004173971113</v>
      </c>
    </row>
    <row r="11" spans="1:17" ht="18.75" customHeight="1">
      <c r="A11" s="316" t="s">
        <v>71</v>
      </c>
      <c r="B11" s="317">
        <v>19633</v>
      </c>
      <c r="C11" s="318">
        <v>16905</v>
      </c>
      <c r="D11" s="318">
        <f t="shared" si="0"/>
        <v>36538</v>
      </c>
      <c r="E11" s="319">
        <f t="shared" si="1"/>
        <v>0.06692174269800598</v>
      </c>
      <c r="F11" s="320">
        <v>18661</v>
      </c>
      <c r="G11" s="318">
        <v>15554</v>
      </c>
      <c r="H11" s="318">
        <f t="shared" si="2"/>
        <v>34215</v>
      </c>
      <c r="I11" s="319">
        <f t="shared" si="3"/>
        <v>0.06789419845097178</v>
      </c>
      <c r="J11" s="320">
        <v>19633</v>
      </c>
      <c r="K11" s="318">
        <v>16905</v>
      </c>
      <c r="L11" s="318">
        <f t="shared" si="4"/>
        <v>36538</v>
      </c>
      <c r="M11" s="319">
        <f t="shared" si="5"/>
        <v>0.06692174269800598</v>
      </c>
      <c r="N11" s="320">
        <v>18661</v>
      </c>
      <c r="O11" s="318">
        <v>15554</v>
      </c>
      <c r="P11" s="318">
        <f t="shared" si="6"/>
        <v>34215</v>
      </c>
      <c r="Q11" s="321">
        <f t="shared" si="7"/>
        <v>0.06789419845097178</v>
      </c>
    </row>
    <row r="12" spans="1:17" ht="18.75" customHeight="1">
      <c r="A12" s="316" t="s">
        <v>72</v>
      </c>
      <c r="B12" s="317">
        <v>12183</v>
      </c>
      <c r="C12" s="318">
        <v>11538</v>
      </c>
      <c r="D12" s="318">
        <f t="shared" si="0"/>
        <v>23721</v>
      </c>
      <c r="E12" s="319">
        <f t="shared" si="1"/>
        <v>0.043446566821922376</v>
      </c>
      <c r="F12" s="320">
        <v>6590</v>
      </c>
      <c r="G12" s="318">
        <v>6414</v>
      </c>
      <c r="H12" s="318">
        <f t="shared" si="2"/>
        <v>13004</v>
      </c>
      <c r="I12" s="319">
        <f t="shared" si="3"/>
        <v>0.8241310366041219</v>
      </c>
      <c r="J12" s="320">
        <v>12183</v>
      </c>
      <c r="K12" s="318">
        <v>11538</v>
      </c>
      <c r="L12" s="318">
        <f t="shared" si="4"/>
        <v>23721</v>
      </c>
      <c r="M12" s="319">
        <f t="shared" si="5"/>
        <v>0.043446566821922376</v>
      </c>
      <c r="N12" s="320">
        <v>6590</v>
      </c>
      <c r="O12" s="318">
        <v>6414</v>
      </c>
      <c r="P12" s="318">
        <f t="shared" si="6"/>
        <v>13004</v>
      </c>
      <c r="Q12" s="321">
        <f t="shared" si="7"/>
        <v>0.8241310366041219</v>
      </c>
    </row>
    <row r="13" spans="1:17" ht="18.75" customHeight="1">
      <c r="A13" s="316" t="s">
        <v>73</v>
      </c>
      <c r="B13" s="317">
        <v>11865</v>
      </c>
      <c r="C13" s="318">
        <v>10167</v>
      </c>
      <c r="D13" s="318">
        <f t="shared" si="0"/>
        <v>22032</v>
      </c>
      <c r="E13" s="319">
        <f t="shared" si="1"/>
        <v>0.04035305257875274</v>
      </c>
      <c r="F13" s="320">
        <v>13011</v>
      </c>
      <c r="G13" s="318">
        <v>9407</v>
      </c>
      <c r="H13" s="318">
        <f t="shared" si="2"/>
        <v>22418</v>
      </c>
      <c r="I13" s="319">
        <f t="shared" si="3"/>
        <v>-0.01721830671781599</v>
      </c>
      <c r="J13" s="320">
        <v>11865</v>
      </c>
      <c r="K13" s="318">
        <v>10167</v>
      </c>
      <c r="L13" s="318">
        <f t="shared" si="4"/>
        <v>22032</v>
      </c>
      <c r="M13" s="319">
        <f t="shared" si="5"/>
        <v>0.04035305257875274</v>
      </c>
      <c r="N13" s="320">
        <v>13011</v>
      </c>
      <c r="O13" s="318">
        <v>9407</v>
      </c>
      <c r="P13" s="318">
        <f t="shared" si="6"/>
        <v>22418</v>
      </c>
      <c r="Q13" s="321">
        <f t="shared" si="7"/>
        <v>-0.01721830671781599</v>
      </c>
    </row>
    <row r="14" spans="1:17" ht="18.75" customHeight="1">
      <c r="A14" s="316" t="s">
        <v>74</v>
      </c>
      <c r="B14" s="317">
        <v>10353</v>
      </c>
      <c r="C14" s="318">
        <v>11118</v>
      </c>
      <c r="D14" s="318">
        <f t="shared" si="0"/>
        <v>21471</v>
      </c>
      <c r="E14" s="319">
        <f t="shared" si="1"/>
        <v>0.039325544295497464</v>
      </c>
      <c r="F14" s="320">
        <v>5356</v>
      </c>
      <c r="G14" s="318">
        <v>6225</v>
      </c>
      <c r="H14" s="318">
        <f t="shared" si="2"/>
        <v>11581</v>
      </c>
      <c r="I14" s="319">
        <f t="shared" si="3"/>
        <v>0.8539849753907263</v>
      </c>
      <c r="J14" s="320">
        <v>10353</v>
      </c>
      <c r="K14" s="318">
        <v>11118</v>
      </c>
      <c r="L14" s="318">
        <f t="shared" si="4"/>
        <v>21471</v>
      </c>
      <c r="M14" s="319">
        <f t="shared" si="5"/>
        <v>0.039325544295497464</v>
      </c>
      <c r="N14" s="320">
        <v>5356</v>
      </c>
      <c r="O14" s="318">
        <v>6225</v>
      </c>
      <c r="P14" s="318">
        <f t="shared" si="6"/>
        <v>11581</v>
      </c>
      <c r="Q14" s="321">
        <f t="shared" si="7"/>
        <v>0.8539849753907263</v>
      </c>
    </row>
    <row r="15" spans="1:17" ht="18.75" customHeight="1">
      <c r="A15" s="316" t="s">
        <v>50</v>
      </c>
      <c r="B15" s="317">
        <v>15121</v>
      </c>
      <c r="C15" s="318">
        <v>6053</v>
      </c>
      <c r="D15" s="318">
        <f t="shared" si="0"/>
        <v>21174</v>
      </c>
      <c r="E15" s="319">
        <f t="shared" si="1"/>
        <v>0.03878156932200937</v>
      </c>
      <c r="F15" s="320">
        <v>15824</v>
      </c>
      <c r="G15" s="318">
        <v>6553</v>
      </c>
      <c r="H15" s="318">
        <f t="shared" si="2"/>
        <v>22377</v>
      </c>
      <c r="I15" s="319">
        <f t="shared" si="3"/>
        <v>-0.05376055771551147</v>
      </c>
      <c r="J15" s="320">
        <v>15121</v>
      </c>
      <c r="K15" s="318">
        <v>6053</v>
      </c>
      <c r="L15" s="318">
        <f t="shared" si="4"/>
        <v>21174</v>
      </c>
      <c r="M15" s="319">
        <f t="shared" si="5"/>
        <v>0.03878156932200937</v>
      </c>
      <c r="N15" s="320">
        <v>15824</v>
      </c>
      <c r="O15" s="318">
        <v>6553</v>
      </c>
      <c r="P15" s="318">
        <f t="shared" si="6"/>
        <v>22377</v>
      </c>
      <c r="Q15" s="321">
        <f t="shared" si="7"/>
        <v>-0.05376055771551147</v>
      </c>
    </row>
    <row r="16" spans="1:17" ht="18.75" customHeight="1">
      <c r="A16" s="316" t="s">
        <v>75</v>
      </c>
      <c r="B16" s="317">
        <v>10337</v>
      </c>
      <c r="C16" s="318">
        <v>9099</v>
      </c>
      <c r="D16" s="318">
        <f t="shared" si="0"/>
        <v>19436</v>
      </c>
      <c r="E16" s="319">
        <f t="shared" si="1"/>
        <v>0.03559830836604204</v>
      </c>
      <c r="F16" s="320">
        <v>9799</v>
      </c>
      <c r="G16" s="318">
        <v>9526</v>
      </c>
      <c r="H16" s="318">
        <f t="shared" si="2"/>
        <v>19325</v>
      </c>
      <c r="I16" s="319">
        <f t="shared" si="3"/>
        <v>0.005743855109961116</v>
      </c>
      <c r="J16" s="320">
        <v>10337</v>
      </c>
      <c r="K16" s="318">
        <v>9099</v>
      </c>
      <c r="L16" s="318">
        <f t="shared" si="4"/>
        <v>19436</v>
      </c>
      <c r="M16" s="319">
        <f t="shared" si="5"/>
        <v>0.03559830836604204</v>
      </c>
      <c r="N16" s="320">
        <v>9799</v>
      </c>
      <c r="O16" s="318">
        <v>9526</v>
      </c>
      <c r="P16" s="318">
        <f t="shared" si="6"/>
        <v>19325</v>
      </c>
      <c r="Q16" s="321">
        <f t="shared" si="7"/>
        <v>0.005743855109961116</v>
      </c>
    </row>
    <row r="17" spans="1:17" ht="18.75" customHeight="1">
      <c r="A17" s="316" t="s">
        <v>76</v>
      </c>
      <c r="B17" s="317">
        <v>9374</v>
      </c>
      <c r="C17" s="318">
        <v>7752</v>
      </c>
      <c r="D17" s="318">
        <f t="shared" si="0"/>
        <v>17126</v>
      </c>
      <c r="E17" s="319">
        <f t="shared" si="1"/>
        <v>0.031367391905579134</v>
      </c>
      <c r="F17" s="320">
        <v>8639</v>
      </c>
      <c r="G17" s="318">
        <v>6639</v>
      </c>
      <c r="H17" s="318">
        <f t="shared" si="2"/>
        <v>15278</v>
      </c>
      <c r="I17" s="319">
        <f t="shared" si="3"/>
        <v>0.12095824060740945</v>
      </c>
      <c r="J17" s="320">
        <v>9374</v>
      </c>
      <c r="K17" s="318">
        <v>7752</v>
      </c>
      <c r="L17" s="318">
        <f t="shared" si="4"/>
        <v>17126</v>
      </c>
      <c r="M17" s="319">
        <f t="shared" si="5"/>
        <v>0.031367391905579134</v>
      </c>
      <c r="N17" s="320">
        <v>8639</v>
      </c>
      <c r="O17" s="318">
        <v>6639</v>
      </c>
      <c r="P17" s="318">
        <f t="shared" si="6"/>
        <v>15278</v>
      </c>
      <c r="Q17" s="321">
        <f t="shared" si="7"/>
        <v>0.12095824060740945</v>
      </c>
    </row>
    <row r="18" spans="1:17" ht="18.75" customHeight="1">
      <c r="A18" s="316" t="s">
        <v>77</v>
      </c>
      <c r="B18" s="317">
        <v>8017</v>
      </c>
      <c r="C18" s="318">
        <v>9044</v>
      </c>
      <c r="D18" s="318">
        <f t="shared" si="0"/>
        <v>17061</v>
      </c>
      <c r="E18" s="319">
        <f t="shared" si="1"/>
        <v>0.031248340143704634</v>
      </c>
      <c r="F18" s="320">
        <v>5999</v>
      </c>
      <c r="G18" s="318">
        <v>6951</v>
      </c>
      <c r="H18" s="318">
        <f t="shared" si="2"/>
        <v>12950</v>
      </c>
      <c r="I18" s="319">
        <f t="shared" si="3"/>
        <v>0.3174517374517374</v>
      </c>
      <c r="J18" s="320">
        <v>8017</v>
      </c>
      <c r="K18" s="318">
        <v>9044</v>
      </c>
      <c r="L18" s="318">
        <f t="shared" si="4"/>
        <v>17061</v>
      </c>
      <c r="M18" s="319">
        <f t="shared" si="5"/>
        <v>0.031248340143704634</v>
      </c>
      <c r="N18" s="320">
        <v>5999</v>
      </c>
      <c r="O18" s="318">
        <v>6951</v>
      </c>
      <c r="P18" s="318">
        <f t="shared" si="6"/>
        <v>12950</v>
      </c>
      <c r="Q18" s="321">
        <f t="shared" si="7"/>
        <v>0.3174517374517374</v>
      </c>
    </row>
    <row r="19" spans="1:17" ht="18.75" customHeight="1">
      <c r="A19" s="316" t="s">
        <v>78</v>
      </c>
      <c r="B19" s="317">
        <v>8043</v>
      </c>
      <c r="C19" s="318">
        <v>7203</v>
      </c>
      <c r="D19" s="318">
        <f t="shared" si="0"/>
        <v>15246</v>
      </c>
      <c r="E19" s="319">
        <f t="shared" si="1"/>
        <v>0.027924048639055205</v>
      </c>
      <c r="F19" s="320">
        <v>8156</v>
      </c>
      <c r="G19" s="318">
        <v>6648</v>
      </c>
      <c r="H19" s="318">
        <f t="shared" si="2"/>
        <v>14804</v>
      </c>
      <c r="I19" s="319">
        <f t="shared" si="3"/>
        <v>0.029856795460686314</v>
      </c>
      <c r="J19" s="320">
        <v>8043</v>
      </c>
      <c r="K19" s="318">
        <v>7203</v>
      </c>
      <c r="L19" s="318">
        <f t="shared" si="4"/>
        <v>15246</v>
      </c>
      <c r="M19" s="319">
        <f t="shared" si="5"/>
        <v>0.027924048639055205</v>
      </c>
      <c r="N19" s="320">
        <v>8156</v>
      </c>
      <c r="O19" s="318">
        <v>6648</v>
      </c>
      <c r="P19" s="318">
        <f t="shared" si="6"/>
        <v>14804</v>
      </c>
      <c r="Q19" s="321">
        <f t="shared" si="7"/>
        <v>0.029856795460686314</v>
      </c>
    </row>
    <row r="20" spans="1:17" ht="18.75" customHeight="1">
      <c r="A20" s="316" t="s">
        <v>48</v>
      </c>
      <c r="B20" s="317">
        <v>7648</v>
      </c>
      <c r="C20" s="318">
        <v>7382</v>
      </c>
      <c r="D20" s="318">
        <f t="shared" si="0"/>
        <v>15030</v>
      </c>
      <c r="E20" s="319">
        <f t="shared" si="1"/>
        <v>0.027528430476518415</v>
      </c>
      <c r="F20" s="320">
        <v>4104</v>
      </c>
      <c r="G20" s="318">
        <v>3410</v>
      </c>
      <c r="H20" s="318">
        <f t="shared" si="2"/>
        <v>7514</v>
      </c>
      <c r="I20" s="319">
        <f t="shared" si="3"/>
        <v>1.0002661698163426</v>
      </c>
      <c r="J20" s="320">
        <v>7648</v>
      </c>
      <c r="K20" s="318">
        <v>7382</v>
      </c>
      <c r="L20" s="318">
        <f t="shared" si="4"/>
        <v>15030</v>
      </c>
      <c r="M20" s="319">
        <f t="shared" si="5"/>
        <v>0.027528430476518415</v>
      </c>
      <c r="N20" s="320">
        <v>4104</v>
      </c>
      <c r="O20" s="318">
        <v>3410</v>
      </c>
      <c r="P20" s="318">
        <f t="shared" si="6"/>
        <v>7514</v>
      </c>
      <c r="Q20" s="321">
        <f t="shared" si="7"/>
        <v>1.0002661698163426</v>
      </c>
    </row>
    <row r="21" spans="1:17" ht="18.75" customHeight="1">
      <c r="A21" s="316" t="s">
        <v>79</v>
      </c>
      <c r="B21" s="317">
        <v>7401</v>
      </c>
      <c r="C21" s="318">
        <v>5053</v>
      </c>
      <c r="D21" s="318">
        <f t="shared" si="0"/>
        <v>12454</v>
      </c>
      <c r="E21" s="319">
        <f t="shared" si="1"/>
        <v>0.022810317575153713</v>
      </c>
      <c r="F21" s="320">
        <v>6496</v>
      </c>
      <c r="G21" s="318">
        <v>4553</v>
      </c>
      <c r="H21" s="318">
        <f t="shared" si="2"/>
        <v>11049</v>
      </c>
      <c r="I21" s="319">
        <f t="shared" si="3"/>
        <v>0.12716082903430181</v>
      </c>
      <c r="J21" s="320">
        <v>7401</v>
      </c>
      <c r="K21" s="318">
        <v>5053</v>
      </c>
      <c r="L21" s="318">
        <f t="shared" si="4"/>
        <v>12454</v>
      </c>
      <c r="M21" s="319">
        <f t="shared" si="5"/>
        <v>0.022810317575153713</v>
      </c>
      <c r="N21" s="320">
        <v>6496</v>
      </c>
      <c r="O21" s="318">
        <v>4553</v>
      </c>
      <c r="P21" s="318">
        <f t="shared" si="6"/>
        <v>11049</v>
      </c>
      <c r="Q21" s="321">
        <f t="shared" si="7"/>
        <v>0.12716082903430181</v>
      </c>
    </row>
    <row r="22" spans="1:17" ht="18.75" customHeight="1">
      <c r="A22" s="316" t="s">
        <v>80</v>
      </c>
      <c r="B22" s="317">
        <v>4126</v>
      </c>
      <c r="C22" s="318">
        <v>4743</v>
      </c>
      <c r="D22" s="318">
        <f t="shared" si="0"/>
        <v>8869</v>
      </c>
      <c r="E22" s="319">
        <f t="shared" si="1"/>
        <v>0.016244155016383353</v>
      </c>
      <c r="F22" s="320">
        <v>4096</v>
      </c>
      <c r="G22" s="318">
        <v>5025</v>
      </c>
      <c r="H22" s="318">
        <f t="shared" si="2"/>
        <v>9121</v>
      </c>
      <c r="I22" s="319">
        <f t="shared" si="3"/>
        <v>-0.027628549501151234</v>
      </c>
      <c r="J22" s="320">
        <v>4126</v>
      </c>
      <c r="K22" s="318">
        <v>4743</v>
      </c>
      <c r="L22" s="318">
        <f t="shared" si="4"/>
        <v>8869</v>
      </c>
      <c r="M22" s="319">
        <f t="shared" si="5"/>
        <v>0.016244155016383353</v>
      </c>
      <c r="N22" s="320">
        <v>4096</v>
      </c>
      <c r="O22" s="318">
        <v>5025</v>
      </c>
      <c r="P22" s="318">
        <f t="shared" si="6"/>
        <v>9121</v>
      </c>
      <c r="Q22" s="321">
        <f t="shared" si="7"/>
        <v>-0.027628549501151234</v>
      </c>
    </row>
    <row r="23" spans="1:17" ht="18.75" customHeight="1">
      <c r="A23" s="316" t="s">
        <v>81</v>
      </c>
      <c r="B23" s="317">
        <v>4444</v>
      </c>
      <c r="C23" s="318">
        <v>4372</v>
      </c>
      <c r="D23" s="318">
        <f t="shared" si="0"/>
        <v>8816</v>
      </c>
      <c r="E23" s="319">
        <f t="shared" si="1"/>
        <v>0.016147082041316457</v>
      </c>
      <c r="F23" s="320"/>
      <c r="G23" s="318"/>
      <c r="H23" s="318">
        <f t="shared" si="2"/>
        <v>0</v>
      </c>
      <c r="I23" s="319"/>
      <c r="J23" s="320">
        <v>4444</v>
      </c>
      <c r="K23" s="318">
        <v>4372</v>
      </c>
      <c r="L23" s="318">
        <f t="shared" si="4"/>
        <v>8816</v>
      </c>
      <c r="M23" s="319">
        <f t="shared" si="5"/>
        <v>0.016147082041316457</v>
      </c>
      <c r="N23" s="320"/>
      <c r="O23" s="318"/>
      <c r="P23" s="318">
        <f t="shared" si="6"/>
        <v>0</v>
      </c>
      <c r="Q23" s="321"/>
    </row>
    <row r="24" spans="1:17" ht="18.75" customHeight="1">
      <c r="A24" s="316" t="s">
        <v>82</v>
      </c>
      <c r="B24" s="317">
        <v>3118</v>
      </c>
      <c r="C24" s="318">
        <v>3335</v>
      </c>
      <c r="D24" s="318">
        <f t="shared" si="0"/>
        <v>6453</v>
      </c>
      <c r="E24" s="319">
        <f t="shared" si="1"/>
        <v>0.011819092605786648</v>
      </c>
      <c r="F24" s="320">
        <v>1858</v>
      </c>
      <c r="G24" s="318">
        <v>1904</v>
      </c>
      <c r="H24" s="318">
        <f t="shared" si="2"/>
        <v>3762</v>
      </c>
      <c r="I24" s="319">
        <f aca="true" t="shared" si="8" ref="I24:I32">(D24/H24-1)</f>
        <v>0.7153110047846889</v>
      </c>
      <c r="J24" s="320">
        <v>3118</v>
      </c>
      <c r="K24" s="318">
        <v>3335</v>
      </c>
      <c r="L24" s="318">
        <f t="shared" si="4"/>
        <v>6453</v>
      </c>
      <c r="M24" s="319">
        <f t="shared" si="5"/>
        <v>0.011819092605786648</v>
      </c>
      <c r="N24" s="320">
        <v>1858</v>
      </c>
      <c r="O24" s="318">
        <v>1904</v>
      </c>
      <c r="P24" s="318">
        <f t="shared" si="6"/>
        <v>3762</v>
      </c>
      <c r="Q24" s="321">
        <f aca="true" t="shared" si="9" ref="Q24:Q32">(L24/P24-1)</f>
        <v>0.7153110047846889</v>
      </c>
    </row>
    <row r="25" spans="1:17" ht="18.75" customHeight="1">
      <c r="A25" s="316" t="s">
        <v>83</v>
      </c>
      <c r="B25" s="317">
        <v>2614</v>
      </c>
      <c r="C25" s="318">
        <v>2358</v>
      </c>
      <c r="D25" s="318">
        <f t="shared" si="0"/>
        <v>4972</v>
      </c>
      <c r="E25" s="319">
        <f t="shared" si="1"/>
        <v>0.009106544000615406</v>
      </c>
      <c r="F25" s="320">
        <v>2541</v>
      </c>
      <c r="G25" s="318">
        <v>2180</v>
      </c>
      <c r="H25" s="318">
        <f t="shared" si="2"/>
        <v>4721</v>
      </c>
      <c r="I25" s="319">
        <f t="shared" si="8"/>
        <v>0.05316670196992157</v>
      </c>
      <c r="J25" s="320">
        <v>2614</v>
      </c>
      <c r="K25" s="318">
        <v>2358</v>
      </c>
      <c r="L25" s="318">
        <f t="shared" si="4"/>
        <v>4972</v>
      </c>
      <c r="M25" s="319">
        <f t="shared" si="5"/>
        <v>0.009106544000615406</v>
      </c>
      <c r="N25" s="320">
        <v>2541</v>
      </c>
      <c r="O25" s="318">
        <v>2180</v>
      </c>
      <c r="P25" s="318">
        <f t="shared" si="6"/>
        <v>4721</v>
      </c>
      <c r="Q25" s="321">
        <f t="shared" si="9"/>
        <v>0.05316670196992157</v>
      </c>
    </row>
    <row r="26" spans="1:17" ht="18.75" customHeight="1">
      <c r="A26" s="316" t="s">
        <v>84</v>
      </c>
      <c r="B26" s="317">
        <v>2411</v>
      </c>
      <c r="C26" s="318">
        <v>2276</v>
      </c>
      <c r="D26" s="318">
        <f t="shared" si="0"/>
        <v>4687</v>
      </c>
      <c r="E26" s="319">
        <f t="shared" si="1"/>
        <v>0.008584547813934917</v>
      </c>
      <c r="F26" s="320">
        <v>3445</v>
      </c>
      <c r="G26" s="318">
        <v>3344</v>
      </c>
      <c r="H26" s="318">
        <f t="shared" si="2"/>
        <v>6789</v>
      </c>
      <c r="I26" s="319">
        <f t="shared" si="8"/>
        <v>-0.30961850051553985</v>
      </c>
      <c r="J26" s="320">
        <v>2411</v>
      </c>
      <c r="K26" s="318">
        <v>2276</v>
      </c>
      <c r="L26" s="318">
        <f t="shared" si="4"/>
        <v>4687</v>
      </c>
      <c r="M26" s="319">
        <f t="shared" si="5"/>
        <v>0.008584547813934917</v>
      </c>
      <c r="N26" s="320">
        <v>3445</v>
      </c>
      <c r="O26" s="318">
        <v>3344</v>
      </c>
      <c r="P26" s="318">
        <f t="shared" si="6"/>
        <v>6789</v>
      </c>
      <c r="Q26" s="321">
        <f t="shared" si="9"/>
        <v>-0.30961850051553985</v>
      </c>
    </row>
    <row r="27" spans="1:17" ht="18.75" customHeight="1">
      <c r="A27" s="316" t="s">
        <v>85</v>
      </c>
      <c r="B27" s="317">
        <v>1204</v>
      </c>
      <c r="C27" s="318">
        <v>1553</v>
      </c>
      <c r="D27" s="318">
        <f t="shared" si="0"/>
        <v>2757</v>
      </c>
      <c r="E27" s="319">
        <f t="shared" si="1"/>
        <v>0.005049626269045993</v>
      </c>
      <c r="F27" s="320">
        <v>779</v>
      </c>
      <c r="G27" s="318">
        <v>1006</v>
      </c>
      <c r="H27" s="318">
        <f t="shared" si="2"/>
        <v>1785</v>
      </c>
      <c r="I27" s="319">
        <f t="shared" si="8"/>
        <v>0.5445378151260505</v>
      </c>
      <c r="J27" s="320">
        <v>1204</v>
      </c>
      <c r="K27" s="318">
        <v>1553</v>
      </c>
      <c r="L27" s="318">
        <f t="shared" si="4"/>
        <v>2757</v>
      </c>
      <c r="M27" s="319">
        <f t="shared" si="5"/>
        <v>0.005049626269045993</v>
      </c>
      <c r="N27" s="320">
        <v>779</v>
      </c>
      <c r="O27" s="318">
        <v>1006</v>
      </c>
      <c r="P27" s="318">
        <f t="shared" si="6"/>
        <v>1785</v>
      </c>
      <c r="Q27" s="321">
        <f t="shared" si="9"/>
        <v>0.5445378151260505</v>
      </c>
    </row>
    <row r="28" spans="1:17" ht="18.75" customHeight="1">
      <c r="A28" s="316" t="s">
        <v>86</v>
      </c>
      <c r="B28" s="317">
        <v>1382</v>
      </c>
      <c r="C28" s="318">
        <v>1344</v>
      </c>
      <c r="D28" s="318">
        <f t="shared" si="0"/>
        <v>2726</v>
      </c>
      <c r="E28" s="319">
        <f t="shared" si="1"/>
        <v>0.0049928477364596935</v>
      </c>
      <c r="F28" s="320">
        <v>2000</v>
      </c>
      <c r="G28" s="318">
        <v>2211</v>
      </c>
      <c r="H28" s="318">
        <f t="shared" si="2"/>
        <v>4211</v>
      </c>
      <c r="I28" s="319">
        <f t="shared" si="8"/>
        <v>-0.3526478271194491</v>
      </c>
      <c r="J28" s="320">
        <v>1382</v>
      </c>
      <c r="K28" s="318">
        <v>1344</v>
      </c>
      <c r="L28" s="318">
        <f t="shared" si="4"/>
        <v>2726</v>
      </c>
      <c r="M28" s="319">
        <f t="shared" si="5"/>
        <v>0.0049928477364596935</v>
      </c>
      <c r="N28" s="320">
        <v>2000</v>
      </c>
      <c r="O28" s="318">
        <v>2211</v>
      </c>
      <c r="P28" s="318">
        <f t="shared" si="6"/>
        <v>4211</v>
      </c>
      <c r="Q28" s="321">
        <f t="shared" si="9"/>
        <v>-0.3526478271194491</v>
      </c>
    </row>
    <row r="29" spans="1:17" ht="18.75" customHeight="1">
      <c r="A29" s="316" t="s">
        <v>87</v>
      </c>
      <c r="B29" s="317">
        <v>840</v>
      </c>
      <c r="C29" s="318">
        <v>1059</v>
      </c>
      <c r="D29" s="318">
        <f t="shared" si="0"/>
        <v>1899</v>
      </c>
      <c r="E29" s="319">
        <f t="shared" si="1"/>
        <v>0.003478143012302626</v>
      </c>
      <c r="F29" s="320">
        <v>853</v>
      </c>
      <c r="G29" s="318">
        <v>1288</v>
      </c>
      <c r="H29" s="318">
        <f t="shared" si="2"/>
        <v>2141</v>
      </c>
      <c r="I29" s="319">
        <f t="shared" si="8"/>
        <v>-0.11303129378794952</v>
      </c>
      <c r="J29" s="320">
        <v>840</v>
      </c>
      <c r="K29" s="318">
        <v>1059</v>
      </c>
      <c r="L29" s="318">
        <f t="shared" si="4"/>
        <v>1899</v>
      </c>
      <c r="M29" s="319">
        <f t="shared" si="5"/>
        <v>0.003478143012302626</v>
      </c>
      <c r="N29" s="320">
        <v>853</v>
      </c>
      <c r="O29" s="318">
        <v>1288</v>
      </c>
      <c r="P29" s="318">
        <f t="shared" si="6"/>
        <v>2141</v>
      </c>
      <c r="Q29" s="321">
        <f t="shared" si="9"/>
        <v>-0.11303129378794952</v>
      </c>
    </row>
    <row r="30" spans="1:17" ht="18.75" customHeight="1">
      <c r="A30" s="316" t="s">
        <v>88</v>
      </c>
      <c r="B30" s="317">
        <v>922</v>
      </c>
      <c r="C30" s="318">
        <v>920</v>
      </c>
      <c r="D30" s="318">
        <f t="shared" si="0"/>
        <v>1842</v>
      </c>
      <c r="E30" s="319">
        <f t="shared" si="1"/>
        <v>0.0033737437749665282</v>
      </c>
      <c r="F30" s="320">
        <v>754</v>
      </c>
      <c r="G30" s="318">
        <v>687</v>
      </c>
      <c r="H30" s="318">
        <f t="shared" si="2"/>
        <v>1441</v>
      </c>
      <c r="I30" s="319">
        <f t="shared" si="8"/>
        <v>0.27827897293546155</v>
      </c>
      <c r="J30" s="320">
        <v>922</v>
      </c>
      <c r="K30" s="318">
        <v>920</v>
      </c>
      <c r="L30" s="318">
        <f t="shared" si="4"/>
        <v>1842</v>
      </c>
      <c r="M30" s="319">
        <f t="shared" si="5"/>
        <v>0.0033737437749665282</v>
      </c>
      <c r="N30" s="320">
        <v>754</v>
      </c>
      <c r="O30" s="318">
        <v>687</v>
      </c>
      <c r="P30" s="318">
        <f t="shared" si="6"/>
        <v>1441</v>
      </c>
      <c r="Q30" s="321">
        <f t="shared" si="9"/>
        <v>0.27827897293546155</v>
      </c>
    </row>
    <row r="31" spans="1:17" ht="18.75" customHeight="1">
      <c r="A31" s="316" t="s">
        <v>89</v>
      </c>
      <c r="B31" s="317">
        <v>612</v>
      </c>
      <c r="C31" s="318">
        <v>426</v>
      </c>
      <c r="D31" s="318">
        <f t="shared" si="0"/>
        <v>1038</v>
      </c>
      <c r="E31" s="319">
        <f t="shared" si="1"/>
        <v>0.0019011650588573595</v>
      </c>
      <c r="F31" s="320">
        <v>369</v>
      </c>
      <c r="G31" s="318">
        <v>293</v>
      </c>
      <c r="H31" s="318">
        <f t="shared" si="2"/>
        <v>662</v>
      </c>
      <c r="I31" s="319">
        <f t="shared" si="8"/>
        <v>0.5679758308157099</v>
      </c>
      <c r="J31" s="320">
        <v>612</v>
      </c>
      <c r="K31" s="318">
        <v>426</v>
      </c>
      <c r="L31" s="318">
        <f t="shared" si="4"/>
        <v>1038</v>
      </c>
      <c r="M31" s="319">
        <f t="shared" si="5"/>
        <v>0.0019011650588573595</v>
      </c>
      <c r="N31" s="320">
        <v>369</v>
      </c>
      <c r="O31" s="318">
        <v>293</v>
      </c>
      <c r="P31" s="318">
        <f t="shared" si="6"/>
        <v>662</v>
      </c>
      <c r="Q31" s="321">
        <f t="shared" si="9"/>
        <v>0.5679758308157099</v>
      </c>
    </row>
    <row r="32" spans="1:17" ht="18.75" customHeight="1" thickBot="1">
      <c r="A32" s="322" t="s">
        <v>90</v>
      </c>
      <c r="B32" s="323"/>
      <c r="C32" s="324"/>
      <c r="D32" s="324">
        <f t="shared" si="0"/>
        <v>0</v>
      </c>
      <c r="E32" s="325">
        <f t="shared" si="1"/>
        <v>0</v>
      </c>
      <c r="F32" s="326">
        <v>4084</v>
      </c>
      <c r="G32" s="324">
        <v>2014</v>
      </c>
      <c r="H32" s="324">
        <f t="shared" si="2"/>
        <v>6098</v>
      </c>
      <c r="I32" s="325">
        <f t="shared" si="8"/>
        <v>-1</v>
      </c>
      <c r="J32" s="326"/>
      <c r="K32" s="324"/>
      <c r="L32" s="324">
        <f t="shared" si="4"/>
        <v>0</v>
      </c>
      <c r="M32" s="325">
        <f t="shared" si="5"/>
        <v>0</v>
      </c>
      <c r="N32" s="326">
        <v>4084</v>
      </c>
      <c r="O32" s="324">
        <v>2014</v>
      </c>
      <c r="P32" s="324">
        <f t="shared" si="6"/>
        <v>6098</v>
      </c>
      <c r="Q32" s="327">
        <f t="shared" si="9"/>
        <v>-1</v>
      </c>
    </row>
    <row r="33" spans="1:17" ht="14.25">
      <c r="A33" s="328" t="s">
        <v>91</v>
      </c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</row>
    <row r="34" ht="14.25">
      <c r="A34" s="328" t="s">
        <v>66</v>
      </c>
    </row>
  </sheetData>
  <sheetProtection/>
  <mergeCells count="13">
    <mergeCell ref="M5:M6"/>
    <mergeCell ref="B4:I4"/>
    <mergeCell ref="J4:Q4"/>
    <mergeCell ref="P1:Q1"/>
    <mergeCell ref="A3:Q3"/>
    <mergeCell ref="A4:A6"/>
    <mergeCell ref="E5:E6"/>
    <mergeCell ref="B5:D5"/>
    <mergeCell ref="N5:P5"/>
    <mergeCell ref="Q5:Q6"/>
    <mergeCell ref="F5:H5"/>
    <mergeCell ref="J5:L5"/>
    <mergeCell ref="I5:I6"/>
  </mergeCells>
  <conditionalFormatting sqref="Q33:Q65536 I33:I65536 Q3:Q6 I3:I6">
    <cfRule type="cellIs" priority="1" dxfId="0" operator="lessThan" stopIfTrue="1">
      <formula>0</formula>
    </cfRule>
  </conditionalFormatting>
  <conditionalFormatting sqref="Q7:Q32 I7:I3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 horizontalCentered="1" verticalCentered="1"/>
  <pageMargins left="0.1968503937007874" right="0.1968503937007874" top="0.4330708661417323" bottom="0.4330708661417323" header="0.1968503937007874" footer="0.3937007874015748"/>
  <pageSetup horizontalDpi="600" verticalDpi="6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="88" zoomScaleNormal="88" zoomScalePageLayoutView="0" workbookViewId="0" topLeftCell="A1">
      <selection activeCell="I30" sqref="I30"/>
    </sheetView>
  </sheetViews>
  <sheetFormatPr defaultColWidth="9.140625" defaultRowHeight="12.75"/>
  <cols>
    <col min="1" max="1" width="25.57421875" style="277" customWidth="1"/>
    <col min="2" max="2" width="8.140625" style="277" customWidth="1"/>
    <col min="3" max="3" width="9.140625" style="277" customWidth="1"/>
    <col min="4" max="4" width="8.140625" style="277" customWidth="1"/>
    <col min="5" max="5" width="10.7109375" style="277" customWidth="1"/>
    <col min="6" max="6" width="8.7109375" style="277" customWidth="1"/>
    <col min="7" max="7" width="9.00390625" style="277" customWidth="1"/>
    <col min="8" max="8" width="8.140625" style="277" customWidth="1"/>
    <col min="9" max="9" width="9.57421875" style="277" customWidth="1"/>
    <col min="10" max="11" width="9.7109375" style="277" customWidth="1"/>
    <col min="12" max="12" width="10.140625" style="277" customWidth="1"/>
    <col min="13" max="13" width="10.00390625" style="277" customWidth="1"/>
    <col min="14" max="14" width="10.140625" style="277" customWidth="1"/>
    <col min="15" max="15" width="9.8515625" style="277" customWidth="1"/>
    <col min="16" max="16" width="9.28125" style="277" customWidth="1"/>
    <col min="17" max="17" width="9.421875" style="277" customWidth="1"/>
    <col min="18" max="16384" width="9.140625" style="277" customWidth="1"/>
  </cols>
  <sheetData>
    <row r="1" spans="16:17" ht="18.75" thickBot="1">
      <c r="P1" s="222" t="s">
        <v>0</v>
      </c>
      <c r="Q1" s="223"/>
    </row>
    <row r="2" ht="6" customHeight="1" thickBot="1"/>
    <row r="3" spans="1:17" ht="25.5" customHeight="1" thickBot="1" thickTop="1">
      <c r="A3" s="330" t="s">
        <v>92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2"/>
    </row>
    <row r="4" spans="1:17" ht="18.75" customHeight="1" thickBot="1">
      <c r="A4" s="333" t="s">
        <v>68</v>
      </c>
      <c r="B4" s="285" t="s">
        <v>39</v>
      </c>
      <c r="C4" s="283"/>
      <c r="D4" s="283"/>
      <c r="E4" s="283"/>
      <c r="F4" s="283"/>
      <c r="G4" s="283"/>
      <c r="H4" s="283"/>
      <c r="I4" s="284"/>
      <c r="J4" s="285" t="s">
        <v>40</v>
      </c>
      <c r="K4" s="283"/>
      <c r="L4" s="283"/>
      <c r="M4" s="283"/>
      <c r="N4" s="283"/>
      <c r="O4" s="283"/>
      <c r="P4" s="283"/>
      <c r="Q4" s="334"/>
    </row>
    <row r="5" spans="1:17" s="337" customFormat="1" ht="26.25" customHeight="1">
      <c r="A5" s="335"/>
      <c r="B5" s="291" t="s">
        <v>41</v>
      </c>
      <c r="C5" s="288"/>
      <c r="D5" s="289"/>
      <c r="E5" s="290" t="s">
        <v>42</v>
      </c>
      <c r="F5" s="291" t="s">
        <v>43</v>
      </c>
      <c r="G5" s="288"/>
      <c r="H5" s="289"/>
      <c r="I5" s="292" t="s">
        <v>44</v>
      </c>
      <c r="J5" s="291" t="s">
        <v>45</v>
      </c>
      <c r="K5" s="288"/>
      <c r="L5" s="289"/>
      <c r="M5" s="290" t="s">
        <v>42</v>
      </c>
      <c r="N5" s="291" t="s">
        <v>46</v>
      </c>
      <c r="O5" s="288"/>
      <c r="P5" s="289"/>
      <c r="Q5" s="336" t="s">
        <v>44</v>
      </c>
    </row>
    <row r="6" spans="1:17" s="294" customFormat="1" ht="15" customHeight="1" thickBot="1">
      <c r="A6" s="338"/>
      <c r="B6" s="299" t="s">
        <v>14</v>
      </c>
      <c r="C6" s="300" t="s">
        <v>15</v>
      </c>
      <c r="D6" s="300" t="s">
        <v>13</v>
      </c>
      <c r="E6" s="339"/>
      <c r="F6" s="299" t="s">
        <v>14</v>
      </c>
      <c r="G6" s="300" t="s">
        <v>15</v>
      </c>
      <c r="H6" s="300" t="s">
        <v>13</v>
      </c>
      <c r="I6" s="301"/>
      <c r="J6" s="299" t="s">
        <v>14</v>
      </c>
      <c r="K6" s="300" t="s">
        <v>15</v>
      </c>
      <c r="L6" s="300" t="s">
        <v>13</v>
      </c>
      <c r="M6" s="339"/>
      <c r="N6" s="299" t="s">
        <v>14</v>
      </c>
      <c r="O6" s="300" t="s">
        <v>15</v>
      </c>
      <c r="P6" s="300" t="s">
        <v>13</v>
      </c>
      <c r="Q6" s="340"/>
    </row>
    <row r="7" spans="1:17" s="347" customFormat="1" ht="18.75" customHeight="1" thickBot="1" thickTop="1">
      <c r="A7" s="341" t="s">
        <v>4</v>
      </c>
      <c r="B7" s="342">
        <f>SUM(B8:B32)</f>
        <v>27923.933</v>
      </c>
      <c r="C7" s="343">
        <f>SUM(C8:C32)</f>
        <v>15006.333999999999</v>
      </c>
      <c r="D7" s="344">
        <f aca="true" t="shared" si="0" ref="D7:D31">C7+B7</f>
        <v>42930.267</v>
      </c>
      <c r="E7" s="345">
        <f aca="true" t="shared" si="1" ref="E7:E32">(D7/$D$7)</f>
        <v>1</v>
      </c>
      <c r="F7" s="342">
        <f>SUM(F8:F32)</f>
        <v>24869.75400000001</v>
      </c>
      <c r="G7" s="343">
        <f>SUM(G8:G32)</f>
        <v>11481.022999999997</v>
      </c>
      <c r="H7" s="344">
        <f aca="true" t="shared" si="2" ref="H7:H31">G7+F7</f>
        <v>36350.77700000001</v>
      </c>
      <c r="I7" s="345">
        <f>(D7/H7-1)</f>
        <v>0.18099998247630267</v>
      </c>
      <c r="J7" s="342">
        <f>SUM(J8:J32)</f>
        <v>27923.933</v>
      </c>
      <c r="K7" s="343">
        <f>SUM(K8:K32)</f>
        <v>15006.333999999999</v>
      </c>
      <c r="L7" s="343">
        <f aca="true" t="shared" si="3" ref="L7:L31">K7+J7</f>
        <v>42930.267</v>
      </c>
      <c r="M7" s="345">
        <f aca="true" t="shared" si="4" ref="M7:M32">(L7/$L$7)</f>
        <v>1</v>
      </c>
      <c r="N7" s="342">
        <f>SUM(N8:N32)</f>
        <v>24869.75400000001</v>
      </c>
      <c r="O7" s="343">
        <f>SUM(O8:O32)</f>
        <v>11481.022999999997</v>
      </c>
      <c r="P7" s="343">
        <f aca="true" t="shared" si="5" ref="P7:P31">O7+N7</f>
        <v>36350.77700000001</v>
      </c>
      <c r="Q7" s="346">
        <f>(L7/P7-1)</f>
        <v>0.18099998247630267</v>
      </c>
    </row>
    <row r="8" spans="1:17" ht="18.75" customHeight="1" thickTop="1">
      <c r="A8" s="348" t="s">
        <v>60</v>
      </c>
      <c r="B8" s="349">
        <v>5829.108</v>
      </c>
      <c r="C8" s="350">
        <v>4361</v>
      </c>
      <c r="D8" s="350">
        <f t="shared" si="0"/>
        <v>10190.108</v>
      </c>
      <c r="E8" s="351">
        <f t="shared" si="1"/>
        <v>0.237364188766867</v>
      </c>
      <c r="F8" s="349">
        <v>5234.349</v>
      </c>
      <c r="G8" s="350">
        <v>3220.075</v>
      </c>
      <c r="H8" s="350">
        <f t="shared" si="2"/>
        <v>8454.423999999999</v>
      </c>
      <c r="I8" s="351">
        <f>(D8/H8-1)</f>
        <v>0.2052989062294488</v>
      </c>
      <c r="J8" s="349">
        <v>5829.108</v>
      </c>
      <c r="K8" s="350">
        <v>4361</v>
      </c>
      <c r="L8" s="350">
        <f t="shared" si="3"/>
        <v>10190.108</v>
      </c>
      <c r="M8" s="351">
        <f t="shared" si="4"/>
        <v>0.237364188766867</v>
      </c>
      <c r="N8" s="349">
        <v>5234.349</v>
      </c>
      <c r="O8" s="350">
        <v>3220.075</v>
      </c>
      <c r="P8" s="350">
        <f t="shared" si="5"/>
        <v>8454.423999999999</v>
      </c>
      <c r="Q8" s="352">
        <f>(L8/P8-1)</f>
        <v>0.2052989062294488</v>
      </c>
    </row>
    <row r="9" spans="1:17" ht="18.75" customHeight="1">
      <c r="A9" s="348" t="s">
        <v>93</v>
      </c>
      <c r="B9" s="349">
        <v>3885.276</v>
      </c>
      <c r="C9" s="350">
        <v>2538.4539999999997</v>
      </c>
      <c r="D9" s="350">
        <f t="shared" si="0"/>
        <v>6423.73</v>
      </c>
      <c r="E9" s="351">
        <f t="shared" si="1"/>
        <v>0.14963172719144746</v>
      </c>
      <c r="F9" s="349"/>
      <c r="G9" s="350"/>
      <c r="H9" s="350">
        <f t="shared" si="2"/>
        <v>0</v>
      </c>
      <c r="I9" s="351"/>
      <c r="J9" s="349">
        <v>3885.276</v>
      </c>
      <c r="K9" s="350">
        <v>2538.4539999999997</v>
      </c>
      <c r="L9" s="350">
        <f t="shared" si="3"/>
        <v>6423.73</v>
      </c>
      <c r="M9" s="351">
        <f t="shared" si="4"/>
        <v>0.14963172719144746</v>
      </c>
      <c r="N9" s="349"/>
      <c r="O9" s="350"/>
      <c r="P9" s="350">
        <f t="shared" si="5"/>
        <v>0</v>
      </c>
      <c r="Q9" s="352"/>
    </row>
    <row r="10" spans="1:17" ht="18.75" customHeight="1">
      <c r="A10" s="348" t="s">
        <v>94</v>
      </c>
      <c r="B10" s="349">
        <v>5263.005</v>
      </c>
      <c r="C10" s="350">
        <v>1144.011</v>
      </c>
      <c r="D10" s="350">
        <f t="shared" si="0"/>
        <v>6407.016</v>
      </c>
      <c r="E10" s="351">
        <f t="shared" si="1"/>
        <v>0.14924239814301643</v>
      </c>
      <c r="F10" s="349">
        <v>5230.407</v>
      </c>
      <c r="G10" s="350">
        <v>1012.879</v>
      </c>
      <c r="H10" s="350">
        <f t="shared" si="2"/>
        <v>6243.286</v>
      </c>
      <c r="I10" s="351">
        <f aca="true" t="shared" si="6" ref="I10:I31">(D10/H10-1)</f>
        <v>0.026224971913828554</v>
      </c>
      <c r="J10" s="349">
        <v>5263.005</v>
      </c>
      <c r="K10" s="350">
        <v>1144.011</v>
      </c>
      <c r="L10" s="350">
        <f t="shared" si="3"/>
        <v>6407.016</v>
      </c>
      <c r="M10" s="351">
        <f t="shared" si="4"/>
        <v>0.14924239814301643</v>
      </c>
      <c r="N10" s="349">
        <v>5230.407</v>
      </c>
      <c r="O10" s="350">
        <v>1012.879</v>
      </c>
      <c r="P10" s="350">
        <f t="shared" si="5"/>
        <v>6243.286</v>
      </c>
      <c r="Q10" s="352">
        <f aca="true" t="shared" si="7" ref="Q10:Q31">(L10/P10-1)</f>
        <v>0.026224971913828554</v>
      </c>
    </row>
    <row r="11" spans="1:17" ht="18.75" customHeight="1">
      <c r="A11" s="348" t="s">
        <v>95</v>
      </c>
      <c r="B11" s="349">
        <v>3666.704</v>
      </c>
      <c r="C11" s="350">
        <v>1063.512</v>
      </c>
      <c r="D11" s="350">
        <f t="shared" si="0"/>
        <v>4730.216</v>
      </c>
      <c r="E11" s="351">
        <f t="shared" si="1"/>
        <v>0.11018370791870455</v>
      </c>
      <c r="F11" s="349">
        <v>4235.206</v>
      </c>
      <c r="G11" s="350">
        <v>1537.2179999999998</v>
      </c>
      <c r="H11" s="350">
        <f t="shared" si="2"/>
        <v>5772.424</v>
      </c>
      <c r="I11" s="351">
        <f t="shared" si="6"/>
        <v>-0.18054945374768028</v>
      </c>
      <c r="J11" s="349">
        <v>3666.704</v>
      </c>
      <c r="K11" s="350">
        <v>1063.512</v>
      </c>
      <c r="L11" s="350">
        <f t="shared" si="3"/>
        <v>4730.216</v>
      </c>
      <c r="M11" s="351">
        <f t="shared" si="4"/>
        <v>0.11018370791870455</v>
      </c>
      <c r="N11" s="349">
        <v>4235.206</v>
      </c>
      <c r="O11" s="350">
        <v>1537.2179999999998</v>
      </c>
      <c r="P11" s="350">
        <f t="shared" si="5"/>
        <v>5772.424</v>
      </c>
      <c r="Q11" s="352">
        <f t="shared" si="7"/>
        <v>-0.18054945374768028</v>
      </c>
    </row>
    <row r="12" spans="1:17" ht="18.75" customHeight="1">
      <c r="A12" s="348" t="s">
        <v>57</v>
      </c>
      <c r="B12" s="349">
        <v>2038.2569999999998</v>
      </c>
      <c r="C12" s="350">
        <v>1609.4470000000001</v>
      </c>
      <c r="D12" s="350">
        <f t="shared" si="0"/>
        <v>3647.7039999999997</v>
      </c>
      <c r="E12" s="351">
        <f t="shared" si="1"/>
        <v>0.08496811818104928</v>
      </c>
      <c r="F12" s="349">
        <v>2203.0139999999997</v>
      </c>
      <c r="G12" s="350">
        <v>1381.326</v>
      </c>
      <c r="H12" s="350">
        <f t="shared" si="2"/>
        <v>3584.3399999999997</v>
      </c>
      <c r="I12" s="351">
        <f t="shared" si="6"/>
        <v>0.017678010456597226</v>
      </c>
      <c r="J12" s="349">
        <v>2038.2569999999998</v>
      </c>
      <c r="K12" s="350">
        <v>1609.4470000000001</v>
      </c>
      <c r="L12" s="350">
        <f t="shared" si="3"/>
        <v>3647.7039999999997</v>
      </c>
      <c r="M12" s="351">
        <f t="shared" si="4"/>
        <v>0.08496811818104928</v>
      </c>
      <c r="N12" s="349">
        <v>2203.0139999999997</v>
      </c>
      <c r="O12" s="350">
        <v>1381.326</v>
      </c>
      <c r="P12" s="350">
        <f t="shared" si="5"/>
        <v>3584.3399999999997</v>
      </c>
      <c r="Q12" s="352">
        <f t="shared" si="7"/>
        <v>0.017678010456597226</v>
      </c>
    </row>
    <row r="13" spans="1:17" ht="18.75" customHeight="1">
      <c r="A13" s="348" t="s">
        <v>47</v>
      </c>
      <c r="B13" s="349">
        <v>1921.84</v>
      </c>
      <c r="C13" s="350">
        <v>1406.108</v>
      </c>
      <c r="D13" s="350">
        <f t="shared" si="0"/>
        <v>3327.948</v>
      </c>
      <c r="E13" s="351">
        <f t="shared" si="1"/>
        <v>0.07751985330070274</v>
      </c>
      <c r="F13" s="349">
        <v>1615.95</v>
      </c>
      <c r="G13" s="350">
        <v>1353.2089999999998</v>
      </c>
      <c r="H13" s="350">
        <f t="shared" si="2"/>
        <v>2969.1589999999997</v>
      </c>
      <c r="I13" s="351">
        <f t="shared" si="6"/>
        <v>0.12083859436291555</v>
      </c>
      <c r="J13" s="349">
        <v>1921.84</v>
      </c>
      <c r="K13" s="350">
        <v>1406.108</v>
      </c>
      <c r="L13" s="350">
        <f t="shared" si="3"/>
        <v>3327.948</v>
      </c>
      <c r="M13" s="351">
        <f t="shared" si="4"/>
        <v>0.07751985330070274</v>
      </c>
      <c r="N13" s="349">
        <v>1615.95</v>
      </c>
      <c r="O13" s="350">
        <v>1353.2089999999998</v>
      </c>
      <c r="P13" s="350">
        <f t="shared" si="5"/>
        <v>2969.1589999999997</v>
      </c>
      <c r="Q13" s="352">
        <f t="shared" si="7"/>
        <v>0.12083859436291555</v>
      </c>
    </row>
    <row r="14" spans="1:17" ht="18.75" customHeight="1">
      <c r="A14" s="348" t="s">
        <v>96</v>
      </c>
      <c r="B14" s="349">
        <v>1542.759</v>
      </c>
      <c r="C14" s="350">
        <v>702.197</v>
      </c>
      <c r="D14" s="350">
        <f t="shared" si="0"/>
        <v>2244.956</v>
      </c>
      <c r="E14" s="351">
        <f t="shared" si="1"/>
        <v>0.05229308264027336</v>
      </c>
      <c r="F14" s="349">
        <v>1697.92</v>
      </c>
      <c r="G14" s="350">
        <v>606.725</v>
      </c>
      <c r="H14" s="350">
        <f t="shared" si="2"/>
        <v>2304.645</v>
      </c>
      <c r="I14" s="351">
        <f t="shared" si="6"/>
        <v>-0.02589943353531665</v>
      </c>
      <c r="J14" s="349">
        <v>1542.759</v>
      </c>
      <c r="K14" s="350">
        <v>702.197</v>
      </c>
      <c r="L14" s="350">
        <f t="shared" si="3"/>
        <v>2244.956</v>
      </c>
      <c r="M14" s="351">
        <f t="shared" si="4"/>
        <v>0.05229308264027336</v>
      </c>
      <c r="N14" s="349">
        <v>1697.92</v>
      </c>
      <c r="O14" s="350">
        <v>606.725</v>
      </c>
      <c r="P14" s="350">
        <f t="shared" si="5"/>
        <v>2304.645</v>
      </c>
      <c r="Q14" s="352">
        <f t="shared" si="7"/>
        <v>-0.02589943353531665</v>
      </c>
    </row>
    <row r="15" spans="1:17" ht="18.75" customHeight="1">
      <c r="A15" s="348" t="s">
        <v>97</v>
      </c>
      <c r="B15" s="349">
        <v>901.629</v>
      </c>
      <c r="C15" s="350">
        <v>341.829</v>
      </c>
      <c r="D15" s="350">
        <f t="shared" si="0"/>
        <v>1243.458</v>
      </c>
      <c r="E15" s="351">
        <f t="shared" si="1"/>
        <v>0.028964599731000976</v>
      </c>
      <c r="F15" s="349">
        <v>719.027</v>
      </c>
      <c r="G15" s="350">
        <v>348.313</v>
      </c>
      <c r="H15" s="350">
        <f t="shared" si="2"/>
        <v>1067.3400000000001</v>
      </c>
      <c r="I15" s="351">
        <f t="shared" si="6"/>
        <v>0.16500646466917757</v>
      </c>
      <c r="J15" s="349">
        <v>901.629</v>
      </c>
      <c r="K15" s="350">
        <v>341.829</v>
      </c>
      <c r="L15" s="350">
        <f t="shared" si="3"/>
        <v>1243.458</v>
      </c>
      <c r="M15" s="351">
        <f t="shared" si="4"/>
        <v>0.028964599731000976</v>
      </c>
      <c r="N15" s="349">
        <v>719.027</v>
      </c>
      <c r="O15" s="350">
        <v>348.313</v>
      </c>
      <c r="P15" s="350">
        <f t="shared" si="5"/>
        <v>1067.3400000000001</v>
      </c>
      <c r="Q15" s="352">
        <f t="shared" si="7"/>
        <v>0.16500646466917757</v>
      </c>
    </row>
    <row r="16" spans="1:17" ht="18.75" customHeight="1">
      <c r="A16" s="348" t="s">
        <v>56</v>
      </c>
      <c r="B16" s="349">
        <v>391.169</v>
      </c>
      <c r="C16" s="350">
        <v>334.409</v>
      </c>
      <c r="D16" s="350">
        <f t="shared" si="0"/>
        <v>725.578</v>
      </c>
      <c r="E16" s="351">
        <f t="shared" si="1"/>
        <v>0.016901315801273725</v>
      </c>
      <c r="F16" s="349">
        <v>202.2</v>
      </c>
      <c r="G16" s="350">
        <v>132.694</v>
      </c>
      <c r="H16" s="350">
        <f t="shared" si="2"/>
        <v>334.894</v>
      </c>
      <c r="I16" s="351">
        <f t="shared" si="6"/>
        <v>1.1665900255006059</v>
      </c>
      <c r="J16" s="349">
        <v>391.169</v>
      </c>
      <c r="K16" s="350">
        <v>334.409</v>
      </c>
      <c r="L16" s="350">
        <f t="shared" si="3"/>
        <v>725.578</v>
      </c>
      <c r="M16" s="351">
        <f t="shared" si="4"/>
        <v>0.016901315801273725</v>
      </c>
      <c r="N16" s="349">
        <v>202.2</v>
      </c>
      <c r="O16" s="350">
        <v>132.694</v>
      </c>
      <c r="P16" s="350">
        <f t="shared" si="5"/>
        <v>334.894</v>
      </c>
      <c r="Q16" s="352">
        <f t="shared" si="7"/>
        <v>1.1665900255006059</v>
      </c>
    </row>
    <row r="17" spans="1:17" ht="18.75" customHeight="1">
      <c r="A17" s="348" t="s">
        <v>98</v>
      </c>
      <c r="B17" s="349">
        <v>399.12199999999996</v>
      </c>
      <c r="C17" s="350">
        <v>223.09700000000004</v>
      </c>
      <c r="D17" s="350">
        <f t="shared" si="0"/>
        <v>622.219</v>
      </c>
      <c r="E17" s="351">
        <f t="shared" si="1"/>
        <v>0.014493713724165752</v>
      </c>
      <c r="F17" s="349">
        <v>429.756</v>
      </c>
      <c r="G17" s="350">
        <v>204.03699999999998</v>
      </c>
      <c r="H17" s="350">
        <f t="shared" si="2"/>
        <v>633.7929999999999</v>
      </c>
      <c r="I17" s="351">
        <f t="shared" si="6"/>
        <v>-0.01826148285007856</v>
      </c>
      <c r="J17" s="349">
        <v>399.12199999999996</v>
      </c>
      <c r="K17" s="350">
        <v>223.09700000000004</v>
      </c>
      <c r="L17" s="350">
        <f t="shared" si="3"/>
        <v>622.219</v>
      </c>
      <c r="M17" s="351">
        <f t="shared" si="4"/>
        <v>0.014493713724165752</v>
      </c>
      <c r="N17" s="349">
        <v>429.756</v>
      </c>
      <c r="O17" s="350">
        <v>204.03699999999998</v>
      </c>
      <c r="P17" s="350">
        <f t="shared" si="5"/>
        <v>633.7929999999999</v>
      </c>
      <c r="Q17" s="352">
        <f t="shared" si="7"/>
        <v>-0.01826148285007856</v>
      </c>
    </row>
    <row r="18" spans="1:17" ht="18.75" customHeight="1">
      <c r="A18" s="348" t="s">
        <v>70</v>
      </c>
      <c r="B18" s="349">
        <v>438.618</v>
      </c>
      <c r="C18" s="350">
        <v>174.87400000000002</v>
      </c>
      <c r="D18" s="350">
        <f t="shared" si="0"/>
        <v>613.492</v>
      </c>
      <c r="E18" s="351">
        <f t="shared" si="1"/>
        <v>0.014290430571978506</v>
      </c>
      <c r="F18" s="349">
        <v>184.27800000000002</v>
      </c>
      <c r="G18" s="350">
        <v>71.12899999999999</v>
      </c>
      <c r="H18" s="350">
        <f t="shared" si="2"/>
        <v>255.407</v>
      </c>
      <c r="I18" s="351">
        <f t="shared" si="6"/>
        <v>1.4020171725911972</v>
      </c>
      <c r="J18" s="349">
        <v>438.618</v>
      </c>
      <c r="K18" s="350">
        <v>174.87400000000002</v>
      </c>
      <c r="L18" s="350">
        <f t="shared" si="3"/>
        <v>613.492</v>
      </c>
      <c r="M18" s="351">
        <f t="shared" si="4"/>
        <v>0.014290430571978506</v>
      </c>
      <c r="N18" s="349">
        <v>184.27800000000002</v>
      </c>
      <c r="O18" s="350">
        <v>71.12899999999999</v>
      </c>
      <c r="P18" s="350">
        <f t="shared" si="5"/>
        <v>255.407</v>
      </c>
      <c r="Q18" s="352">
        <f t="shared" si="7"/>
        <v>1.4020171725911972</v>
      </c>
    </row>
    <row r="19" spans="1:17" ht="18.75" customHeight="1">
      <c r="A19" s="348" t="s">
        <v>99</v>
      </c>
      <c r="B19" s="349">
        <v>329.121</v>
      </c>
      <c r="C19" s="350">
        <v>76.419</v>
      </c>
      <c r="D19" s="350">
        <f t="shared" si="0"/>
        <v>405.53999999999996</v>
      </c>
      <c r="E19" s="351">
        <f t="shared" si="1"/>
        <v>0.009446482128797382</v>
      </c>
      <c r="F19" s="349">
        <v>258.606</v>
      </c>
      <c r="G19" s="350">
        <v>42.561</v>
      </c>
      <c r="H19" s="350">
        <f t="shared" si="2"/>
        <v>301.167</v>
      </c>
      <c r="I19" s="351">
        <f t="shared" si="6"/>
        <v>0.34656187430893826</v>
      </c>
      <c r="J19" s="349">
        <v>329.121</v>
      </c>
      <c r="K19" s="350">
        <v>76.419</v>
      </c>
      <c r="L19" s="350">
        <f t="shared" si="3"/>
        <v>405.53999999999996</v>
      </c>
      <c r="M19" s="351">
        <f t="shared" si="4"/>
        <v>0.009446482128797382</v>
      </c>
      <c r="N19" s="349">
        <v>258.606</v>
      </c>
      <c r="O19" s="350">
        <v>42.561</v>
      </c>
      <c r="P19" s="350">
        <f t="shared" si="5"/>
        <v>301.167</v>
      </c>
      <c r="Q19" s="352">
        <f t="shared" si="7"/>
        <v>0.34656187430893826</v>
      </c>
    </row>
    <row r="20" spans="1:17" ht="18.75" customHeight="1">
      <c r="A20" s="348" t="s">
        <v>100</v>
      </c>
      <c r="B20" s="349">
        <v>264.994</v>
      </c>
      <c r="C20" s="350">
        <v>131.001</v>
      </c>
      <c r="D20" s="350">
        <f t="shared" si="0"/>
        <v>395.995</v>
      </c>
      <c r="E20" s="351">
        <f t="shared" si="1"/>
        <v>0.009224144820715884</v>
      </c>
      <c r="F20" s="349">
        <v>185.329</v>
      </c>
      <c r="G20" s="350">
        <v>122.211</v>
      </c>
      <c r="H20" s="350">
        <f t="shared" si="2"/>
        <v>307.54</v>
      </c>
      <c r="I20" s="351">
        <f t="shared" si="6"/>
        <v>0.28762112245561555</v>
      </c>
      <c r="J20" s="349">
        <v>264.994</v>
      </c>
      <c r="K20" s="350">
        <v>131.001</v>
      </c>
      <c r="L20" s="350">
        <f t="shared" si="3"/>
        <v>395.995</v>
      </c>
      <c r="M20" s="351">
        <f t="shared" si="4"/>
        <v>0.009224144820715884</v>
      </c>
      <c r="N20" s="349">
        <v>185.329</v>
      </c>
      <c r="O20" s="350">
        <v>122.211</v>
      </c>
      <c r="P20" s="350">
        <f t="shared" si="5"/>
        <v>307.54</v>
      </c>
      <c r="Q20" s="352">
        <f t="shared" si="7"/>
        <v>0.28762112245561555</v>
      </c>
    </row>
    <row r="21" spans="1:17" ht="18.75" customHeight="1">
      <c r="A21" s="348" t="s">
        <v>73</v>
      </c>
      <c r="B21" s="349">
        <v>104.972</v>
      </c>
      <c r="C21" s="350">
        <v>287.424</v>
      </c>
      <c r="D21" s="350">
        <f t="shared" si="0"/>
        <v>392.39599999999996</v>
      </c>
      <c r="E21" s="351">
        <f t="shared" si="1"/>
        <v>0.009140311193498982</v>
      </c>
      <c r="F21" s="349">
        <v>141.652</v>
      </c>
      <c r="G21" s="350">
        <v>183.381</v>
      </c>
      <c r="H21" s="350">
        <f t="shared" si="2"/>
        <v>325.033</v>
      </c>
      <c r="I21" s="351">
        <f t="shared" si="6"/>
        <v>0.2072497254124963</v>
      </c>
      <c r="J21" s="349">
        <v>104.972</v>
      </c>
      <c r="K21" s="350">
        <v>287.424</v>
      </c>
      <c r="L21" s="350">
        <f t="shared" si="3"/>
        <v>392.39599999999996</v>
      </c>
      <c r="M21" s="351">
        <f t="shared" si="4"/>
        <v>0.009140311193498982</v>
      </c>
      <c r="N21" s="349">
        <v>141.652</v>
      </c>
      <c r="O21" s="350">
        <v>183.381</v>
      </c>
      <c r="P21" s="350">
        <f t="shared" si="5"/>
        <v>325.033</v>
      </c>
      <c r="Q21" s="352">
        <f t="shared" si="7"/>
        <v>0.2072497254124963</v>
      </c>
    </row>
    <row r="22" spans="1:17" ht="18.75" customHeight="1">
      <c r="A22" s="348" t="s">
        <v>101</v>
      </c>
      <c r="B22" s="349">
        <v>304.495</v>
      </c>
      <c r="C22" s="350">
        <v>0.056</v>
      </c>
      <c r="D22" s="350">
        <f t="shared" si="0"/>
        <v>304.551</v>
      </c>
      <c r="E22" s="351">
        <f t="shared" si="1"/>
        <v>0.007094085857886697</v>
      </c>
      <c r="F22" s="349">
        <v>740.238</v>
      </c>
      <c r="G22" s="350">
        <v>197.452</v>
      </c>
      <c r="H22" s="350">
        <f t="shared" si="2"/>
        <v>937.69</v>
      </c>
      <c r="I22" s="351">
        <f t="shared" si="6"/>
        <v>-0.6752114238181062</v>
      </c>
      <c r="J22" s="349">
        <v>304.495</v>
      </c>
      <c r="K22" s="350">
        <v>0.056</v>
      </c>
      <c r="L22" s="350">
        <f t="shared" si="3"/>
        <v>304.551</v>
      </c>
      <c r="M22" s="351">
        <f t="shared" si="4"/>
        <v>0.007094085857886697</v>
      </c>
      <c r="N22" s="349">
        <v>740.238</v>
      </c>
      <c r="O22" s="350">
        <v>197.452</v>
      </c>
      <c r="P22" s="350">
        <f t="shared" si="5"/>
        <v>937.69</v>
      </c>
      <c r="Q22" s="352">
        <f t="shared" si="7"/>
        <v>-0.6752114238181062</v>
      </c>
    </row>
    <row r="23" spans="1:17" ht="18.75" customHeight="1">
      <c r="A23" s="348" t="s">
        <v>78</v>
      </c>
      <c r="B23" s="349">
        <v>11.131</v>
      </c>
      <c r="C23" s="350">
        <v>197.552</v>
      </c>
      <c r="D23" s="350">
        <f t="shared" si="0"/>
        <v>208.683</v>
      </c>
      <c r="E23" s="351">
        <f t="shared" si="1"/>
        <v>0.004860976056822568</v>
      </c>
      <c r="F23" s="349">
        <v>6.375</v>
      </c>
      <c r="G23" s="350">
        <v>163.815</v>
      </c>
      <c r="H23" s="350">
        <f t="shared" si="2"/>
        <v>170.19</v>
      </c>
      <c r="I23" s="351">
        <f t="shared" si="6"/>
        <v>0.22617662612374412</v>
      </c>
      <c r="J23" s="349">
        <v>11.131</v>
      </c>
      <c r="K23" s="350">
        <v>197.552</v>
      </c>
      <c r="L23" s="350">
        <f t="shared" si="3"/>
        <v>208.683</v>
      </c>
      <c r="M23" s="351">
        <f t="shared" si="4"/>
        <v>0.004860976056822568</v>
      </c>
      <c r="N23" s="349">
        <v>6.375</v>
      </c>
      <c r="O23" s="350">
        <v>163.815</v>
      </c>
      <c r="P23" s="350">
        <f t="shared" si="5"/>
        <v>170.19</v>
      </c>
      <c r="Q23" s="352">
        <f t="shared" si="7"/>
        <v>0.22617662612374412</v>
      </c>
    </row>
    <row r="24" spans="1:17" ht="18.75" customHeight="1">
      <c r="A24" s="348" t="s">
        <v>80</v>
      </c>
      <c r="B24" s="349">
        <v>75.91</v>
      </c>
      <c r="C24" s="350">
        <v>114.82300000000001</v>
      </c>
      <c r="D24" s="350">
        <f t="shared" si="0"/>
        <v>190.733</v>
      </c>
      <c r="E24" s="351">
        <f t="shared" si="1"/>
        <v>0.004442856132248141</v>
      </c>
      <c r="F24" s="349">
        <v>71.614</v>
      </c>
      <c r="G24" s="350">
        <v>75.572</v>
      </c>
      <c r="H24" s="350">
        <f t="shared" si="2"/>
        <v>147.186</v>
      </c>
      <c r="I24" s="351">
        <f t="shared" si="6"/>
        <v>0.2958637370402075</v>
      </c>
      <c r="J24" s="349">
        <v>75.91</v>
      </c>
      <c r="K24" s="350">
        <v>114.82300000000001</v>
      </c>
      <c r="L24" s="350">
        <f t="shared" si="3"/>
        <v>190.733</v>
      </c>
      <c r="M24" s="351">
        <f t="shared" si="4"/>
        <v>0.004442856132248141</v>
      </c>
      <c r="N24" s="349">
        <v>71.614</v>
      </c>
      <c r="O24" s="350">
        <v>75.572</v>
      </c>
      <c r="P24" s="350">
        <f t="shared" si="5"/>
        <v>147.186</v>
      </c>
      <c r="Q24" s="352">
        <f t="shared" si="7"/>
        <v>0.2958637370402075</v>
      </c>
    </row>
    <row r="25" spans="1:17" ht="18.75" customHeight="1">
      <c r="A25" s="348" t="s">
        <v>71</v>
      </c>
      <c r="B25" s="349">
        <v>115.20199999999994</v>
      </c>
      <c r="C25" s="350">
        <v>42.99900000000001</v>
      </c>
      <c r="D25" s="350">
        <f t="shared" si="0"/>
        <v>158.20099999999996</v>
      </c>
      <c r="E25" s="351">
        <f t="shared" si="1"/>
        <v>0.0036850690912311346</v>
      </c>
      <c r="F25" s="349">
        <v>117.00600000000001</v>
      </c>
      <c r="G25" s="350">
        <v>39.95800000000001</v>
      </c>
      <c r="H25" s="350">
        <f t="shared" si="2"/>
        <v>156.96400000000003</v>
      </c>
      <c r="I25" s="351">
        <f t="shared" si="6"/>
        <v>0.007880787951376922</v>
      </c>
      <c r="J25" s="349">
        <v>115.20199999999994</v>
      </c>
      <c r="K25" s="350">
        <v>42.99900000000001</v>
      </c>
      <c r="L25" s="350">
        <f t="shared" si="3"/>
        <v>158.20099999999996</v>
      </c>
      <c r="M25" s="351">
        <f t="shared" si="4"/>
        <v>0.0036850690912311346</v>
      </c>
      <c r="N25" s="349">
        <v>117.00600000000001</v>
      </c>
      <c r="O25" s="350">
        <v>39.95800000000001</v>
      </c>
      <c r="P25" s="350">
        <f t="shared" si="5"/>
        <v>156.96400000000003</v>
      </c>
      <c r="Q25" s="352">
        <f t="shared" si="7"/>
        <v>0.007880787951376922</v>
      </c>
    </row>
    <row r="26" spans="1:17" ht="18.75" customHeight="1">
      <c r="A26" s="348" t="s">
        <v>49</v>
      </c>
      <c r="B26" s="349">
        <v>108.964</v>
      </c>
      <c r="C26" s="350">
        <v>36.74</v>
      </c>
      <c r="D26" s="350">
        <f t="shared" si="0"/>
        <v>145.704</v>
      </c>
      <c r="E26" s="351">
        <f t="shared" si="1"/>
        <v>0.003393969108088706</v>
      </c>
      <c r="F26" s="349">
        <v>142.083</v>
      </c>
      <c r="G26" s="350">
        <v>36.867999999999995</v>
      </c>
      <c r="H26" s="350">
        <f t="shared" si="2"/>
        <v>178.951</v>
      </c>
      <c r="I26" s="351">
        <f t="shared" si="6"/>
        <v>-0.18578828841414685</v>
      </c>
      <c r="J26" s="349">
        <v>108.964</v>
      </c>
      <c r="K26" s="350">
        <v>36.74</v>
      </c>
      <c r="L26" s="350">
        <f t="shared" si="3"/>
        <v>145.704</v>
      </c>
      <c r="M26" s="351">
        <f t="shared" si="4"/>
        <v>0.003393969108088706</v>
      </c>
      <c r="N26" s="349">
        <v>142.083</v>
      </c>
      <c r="O26" s="350">
        <v>36.867999999999995</v>
      </c>
      <c r="P26" s="350">
        <f t="shared" si="5"/>
        <v>178.951</v>
      </c>
      <c r="Q26" s="352">
        <f t="shared" si="7"/>
        <v>-0.18578828841414685</v>
      </c>
    </row>
    <row r="27" spans="1:17" ht="18.75" customHeight="1">
      <c r="A27" s="348" t="s">
        <v>83</v>
      </c>
      <c r="B27" s="349">
        <v>77.188</v>
      </c>
      <c r="C27" s="350">
        <v>38.068</v>
      </c>
      <c r="D27" s="350">
        <f t="shared" si="0"/>
        <v>115.256</v>
      </c>
      <c r="E27" s="351">
        <f t="shared" si="1"/>
        <v>0.002684725906782737</v>
      </c>
      <c r="F27" s="349">
        <v>39.241</v>
      </c>
      <c r="G27" s="350">
        <v>17.463</v>
      </c>
      <c r="H27" s="350">
        <f t="shared" si="2"/>
        <v>56.704</v>
      </c>
      <c r="I27" s="351">
        <f t="shared" si="6"/>
        <v>1.0325902934537248</v>
      </c>
      <c r="J27" s="349">
        <v>77.188</v>
      </c>
      <c r="K27" s="350">
        <v>38.068</v>
      </c>
      <c r="L27" s="350">
        <f t="shared" si="3"/>
        <v>115.256</v>
      </c>
      <c r="M27" s="351">
        <f t="shared" si="4"/>
        <v>0.002684725906782737</v>
      </c>
      <c r="N27" s="349">
        <v>39.241</v>
      </c>
      <c r="O27" s="350">
        <v>17.463</v>
      </c>
      <c r="P27" s="350">
        <f t="shared" si="5"/>
        <v>56.704</v>
      </c>
      <c r="Q27" s="352">
        <f t="shared" si="7"/>
        <v>1.0325902934537248</v>
      </c>
    </row>
    <row r="28" spans="1:17" ht="18.75" customHeight="1">
      <c r="A28" s="348" t="s">
        <v>77</v>
      </c>
      <c r="B28" s="349">
        <v>79.28300000000002</v>
      </c>
      <c r="C28" s="350">
        <v>28.076999999999998</v>
      </c>
      <c r="D28" s="350">
        <f t="shared" si="0"/>
        <v>107.36000000000001</v>
      </c>
      <c r="E28" s="351">
        <f t="shared" si="1"/>
        <v>0.002500799727148215</v>
      </c>
      <c r="F28" s="349">
        <v>34.068000000000005</v>
      </c>
      <c r="G28" s="350">
        <v>21.551</v>
      </c>
      <c r="H28" s="350">
        <f t="shared" si="2"/>
        <v>55.619</v>
      </c>
      <c r="I28" s="351">
        <f t="shared" si="6"/>
        <v>0.9302756252359807</v>
      </c>
      <c r="J28" s="349">
        <v>79.28300000000002</v>
      </c>
      <c r="K28" s="350">
        <v>28.076999999999998</v>
      </c>
      <c r="L28" s="350">
        <f t="shared" si="3"/>
        <v>107.36000000000001</v>
      </c>
      <c r="M28" s="351">
        <f t="shared" si="4"/>
        <v>0.002500799727148215</v>
      </c>
      <c r="N28" s="349">
        <v>34.068000000000005</v>
      </c>
      <c r="O28" s="350">
        <v>21.551</v>
      </c>
      <c r="P28" s="350">
        <f t="shared" si="5"/>
        <v>55.619</v>
      </c>
      <c r="Q28" s="352">
        <f t="shared" si="7"/>
        <v>0.9302756252359807</v>
      </c>
    </row>
    <row r="29" spans="1:17" ht="18.75" customHeight="1">
      <c r="A29" s="348" t="s">
        <v>75</v>
      </c>
      <c r="B29" s="349">
        <v>44.69700000000001</v>
      </c>
      <c r="C29" s="350">
        <v>39.151</v>
      </c>
      <c r="D29" s="350">
        <f t="shared" si="0"/>
        <v>83.84800000000001</v>
      </c>
      <c r="E29" s="351">
        <f t="shared" si="1"/>
        <v>0.0019531208599284978</v>
      </c>
      <c r="F29" s="349">
        <v>35.351000000000006</v>
      </c>
      <c r="G29" s="350">
        <v>6.401</v>
      </c>
      <c r="H29" s="350">
        <f t="shared" si="2"/>
        <v>41.75200000000001</v>
      </c>
      <c r="I29" s="351">
        <f t="shared" si="6"/>
        <v>1.0082391262694</v>
      </c>
      <c r="J29" s="349">
        <v>44.69700000000001</v>
      </c>
      <c r="K29" s="350">
        <v>39.151</v>
      </c>
      <c r="L29" s="350">
        <f t="shared" si="3"/>
        <v>83.84800000000001</v>
      </c>
      <c r="M29" s="351">
        <f t="shared" si="4"/>
        <v>0.0019531208599284978</v>
      </c>
      <c r="N29" s="349">
        <v>35.351000000000006</v>
      </c>
      <c r="O29" s="350">
        <v>6.401</v>
      </c>
      <c r="P29" s="350">
        <f t="shared" si="5"/>
        <v>41.75200000000001</v>
      </c>
      <c r="Q29" s="352">
        <f t="shared" si="7"/>
        <v>1.0082391262694</v>
      </c>
    </row>
    <row r="30" spans="1:17" ht="18.75" customHeight="1">
      <c r="A30" s="348" t="s">
        <v>74</v>
      </c>
      <c r="B30" s="349">
        <v>50.184</v>
      </c>
      <c r="C30" s="350">
        <v>25.311999999999998</v>
      </c>
      <c r="D30" s="350">
        <f t="shared" si="0"/>
        <v>75.496</v>
      </c>
      <c r="E30" s="351">
        <f t="shared" si="1"/>
        <v>0.001758572803658547</v>
      </c>
      <c r="F30" s="349">
        <v>34.08</v>
      </c>
      <c r="G30" s="350">
        <v>19.114</v>
      </c>
      <c r="H30" s="350">
        <f t="shared" si="2"/>
        <v>53.194</v>
      </c>
      <c r="I30" s="351">
        <f t="shared" si="6"/>
        <v>0.4192578110313192</v>
      </c>
      <c r="J30" s="349">
        <v>50.184</v>
      </c>
      <c r="K30" s="350">
        <v>25.311999999999998</v>
      </c>
      <c r="L30" s="350">
        <f t="shared" si="3"/>
        <v>75.496</v>
      </c>
      <c r="M30" s="351">
        <f t="shared" si="4"/>
        <v>0.001758572803658547</v>
      </c>
      <c r="N30" s="349">
        <v>34.08</v>
      </c>
      <c r="O30" s="350">
        <v>19.114</v>
      </c>
      <c r="P30" s="350">
        <f t="shared" si="5"/>
        <v>53.194</v>
      </c>
      <c r="Q30" s="352">
        <f t="shared" si="7"/>
        <v>0.4192578110313192</v>
      </c>
    </row>
    <row r="31" spans="1:17" ht="18.75" customHeight="1">
      <c r="A31" s="348" t="s">
        <v>79</v>
      </c>
      <c r="B31" s="349">
        <v>34.99</v>
      </c>
      <c r="C31" s="350">
        <v>5.272</v>
      </c>
      <c r="D31" s="350">
        <f t="shared" si="0"/>
        <v>40.262</v>
      </c>
      <c r="E31" s="351">
        <f t="shared" si="1"/>
        <v>0.0009378464848588061</v>
      </c>
      <c r="F31" s="349">
        <v>57.879</v>
      </c>
      <c r="G31" s="350">
        <v>12.303</v>
      </c>
      <c r="H31" s="350">
        <f t="shared" si="2"/>
        <v>70.182</v>
      </c>
      <c r="I31" s="351">
        <f t="shared" si="6"/>
        <v>-0.4263201390669973</v>
      </c>
      <c r="J31" s="349">
        <v>34.99</v>
      </c>
      <c r="K31" s="350">
        <v>5.272</v>
      </c>
      <c r="L31" s="350">
        <f t="shared" si="3"/>
        <v>40.262</v>
      </c>
      <c r="M31" s="351">
        <f t="shared" si="4"/>
        <v>0.0009378464848588061</v>
      </c>
      <c r="N31" s="349">
        <v>57.879</v>
      </c>
      <c r="O31" s="350">
        <v>12.303</v>
      </c>
      <c r="P31" s="350">
        <f t="shared" si="5"/>
        <v>70.182</v>
      </c>
      <c r="Q31" s="352">
        <f t="shared" si="7"/>
        <v>-0.4263201390669973</v>
      </c>
    </row>
    <row r="32" spans="1:17" ht="18.75" customHeight="1" thickBot="1">
      <c r="A32" s="353" t="s">
        <v>102</v>
      </c>
      <c r="B32" s="354">
        <v>45.315</v>
      </c>
      <c r="C32" s="355">
        <v>84.502</v>
      </c>
      <c r="D32" s="355">
        <f>C32+B32</f>
        <v>129.817</v>
      </c>
      <c r="E32" s="356">
        <f t="shared" si="1"/>
        <v>0.0030239038578539473</v>
      </c>
      <c r="F32" s="354">
        <v>1254.125</v>
      </c>
      <c r="G32" s="355">
        <v>674.768</v>
      </c>
      <c r="H32" s="355">
        <f>G32+F32</f>
        <v>1928.893</v>
      </c>
      <c r="I32" s="356">
        <f>(D32/H32-1)</f>
        <v>-0.9326987033495377</v>
      </c>
      <c r="J32" s="354">
        <v>45.315</v>
      </c>
      <c r="K32" s="355">
        <v>84.502</v>
      </c>
      <c r="L32" s="355">
        <f>K32+J32</f>
        <v>129.817</v>
      </c>
      <c r="M32" s="356">
        <f t="shared" si="4"/>
        <v>0.0030239038578539473</v>
      </c>
      <c r="N32" s="354">
        <v>1254.125</v>
      </c>
      <c r="O32" s="355">
        <v>674.768</v>
      </c>
      <c r="P32" s="355">
        <f>O32+N32</f>
        <v>1928.893</v>
      </c>
      <c r="Q32" s="357">
        <f>(L32/P32-1)</f>
        <v>-0.9326987033495377</v>
      </c>
    </row>
    <row r="33" spans="1:17" ht="15" thickTop="1">
      <c r="A33" s="328" t="s">
        <v>103</v>
      </c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</row>
    <row r="34" ht="14.25">
      <c r="A34" s="328" t="s">
        <v>66</v>
      </c>
    </row>
  </sheetData>
  <sheetProtection/>
  <mergeCells count="13">
    <mergeCell ref="B4:I4"/>
    <mergeCell ref="J4:Q4"/>
    <mergeCell ref="P1:Q1"/>
    <mergeCell ref="A3:Q3"/>
    <mergeCell ref="A4:A6"/>
    <mergeCell ref="E5:E6"/>
    <mergeCell ref="B5:D5"/>
    <mergeCell ref="N5:P5"/>
    <mergeCell ref="Q5:Q6"/>
    <mergeCell ref="F5:H5"/>
    <mergeCell ref="J5:L5"/>
    <mergeCell ref="I5:I6"/>
    <mergeCell ref="M5:M6"/>
  </mergeCells>
  <conditionalFormatting sqref="Q33:Q65536 I33:I65536 Q3:Q6 I3:I6">
    <cfRule type="cellIs" priority="1" dxfId="0" operator="lessThan" stopIfTrue="1">
      <formula>0</formula>
    </cfRule>
  </conditionalFormatting>
  <conditionalFormatting sqref="I7:I32 Q7:Q3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35" right="0.1968503937007874" top="0.25" bottom="0.2362204724409449" header="0.18" footer="0.1968503937007874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I48"/>
  <sheetViews>
    <sheetView showGridLines="0" zoomScale="88" zoomScaleNormal="88" workbookViewId="0" topLeftCell="A9">
      <selection activeCell="E9" sqref="E9"/>
    </sheetView>
  </sheetViews>
  <sheetFormatPr defaultColWidth="9.140625" defaultRowHeight="12.75"/>
  <cols>
    <col min="1" max="1" width="15.8515625" style="358" customWidth="1"/>
    <col min="2" max="2" width="12.00390625" style="358" customWidth="1"/>
    <col min="3" max="3" width="10.28125" style="358" bestFit="1" customWidth="1"/>
    <col min="4" max="4" width="12.7109375" style="358" customWidth="1"/>
    <col min="5" max="5" width="9.00390625" style="358" customWidth="1"/>
    <col min="6" max="6" width="12.421875" style="358" customWidth="1"/>
    <col min="7" max="7" width="10.28125" style="358" bestFit="1" customWidth="1"/>
    <col min="8" max="8" width="11.57421875" style="358" customWidth="1"/>
    <col min="9" max="9" width="9.00390625" style="358" bestFit="1" customWidth="1"/>
    <col min="10" max="16384" width="9.140625" style="358" customWidth="1"/>
  </cols>
  <sheetData>
    <row r="1" spans="8:9" ht="18.75" thickBot="1">
      <c r="H1" s="222" t="s">
        <v>0</v>
      </c>
      <c r="I1" s="223"/>
    </row>
    <row r="2" ht="3.75" customHeight="1" thickBot="1"/>
    <row r="3" spans="1:9" ht="24" customHeight="1" thickBot="1">
      <c r="A3" s="359" t="s">
        <v>104</v>
      </c>
      <c r="B3" s="360"/>
      <c r="C3" s="360"/>
      <c r="D3" s="360"/>
      <c r="E3" s="360"/>
      <c r="F3" s="360"/>
      <c r="G3" s="360"/>
      <c r="H3" s="360"/>
      <c r="I3" s="361"/>
    </row>
    <row r="4" spans="1:9" s="366" customFormat="1" ht="20.25" customHeight="1" thickBot="1">
      <c r="A4" s="362" t="s">
        <v>105</v>
      </c>
      <c r="B4" s="363" t="s">
        <v>39</v>
      </c>
      <c r="C4" s="364"/>
      <c r="D4" s="364"/>
      <c r="E4" s="365"/>
      <c r="F4" s="364" t="s">
        <v>40</v>
      </c>
      <c r="G4" s="364"/>
      <c r="H4" s="364"/>
      <c r="I4" s="365"/>
    </row>
    <row r="5" spans="1:9" s="372" customFormat="1" ht="26.25" thickBot="1">
      <c r="A5" s="367"/>
      <c r="B5" s="368" t="s">
        <v>41</v>
      </c>
      <c r="C5" s="369" t="s">
        <v>42</v>
      </c>
      <c r="D5" s="368" t="s">
        <v>43</v>
      </c>
      <c r="E5" s="370" t="s">
        <v>44</v>
      </c>
      <c r="F5" s="371" t="s">
        <v>45</v>
      </c>
      <c r="G5" s="370" t="s">
        <v>42</v>
      </c>
      <c r="H5" s="371" t="s">
        <v>46</v>
      </c>
      <c r="I5" s="370" t="s">
        <v>44</v>
      </c>
    </row>
    <row r="6" spans="1:9" s="377" customFormat="1" ht="18" customHeight="1" thickBot="1">
      <c r="A6" s="373" t="s">
        <v>106</v>
      </c>
      <c r="B6" s="374">
        <f>SUM(B7:B46)</f>
        <v>1024970</v>
      </c>
      <c r="C6" s="375">
        <f>SUM(C7:C46)</f>
        <v>1</v>
      </c>
      <c r="D6" s="376">
        <f>SUM(D7:D46)</f>
        <v>733018</v>
      </c>
      <c r="E6" s="375">
        <f aca="true" t="shared" si="0" ref="E6:E46">(B6/D6-1)</f>
        <v>0.39828762731610956</v>
      </c>
      <c r="F6" s="374">
        <f>SUM(F7:F46)</f>
        <v>1024970</v>
      </c>
      <c r="G6" s="375">
        <f>SUM(G7:G46)</f>
        <v>1</v>
      </c>
      <c r="H6" s="376">
        <f>SUM(H7:H46)</f>
        <v>733018</v>
      </c>
      <c r="I6" s="375">
        <f aca="true" t="shared" si="1" ref="I6:I46">(F6/H6-1)</f>
        <v>0.39828762731610956</v>
      </c>
    </row>
    <row r="7" spans="1:9" s="383" customFormat="1" ht="18" customHeight="1" thickTop="1">
      <c r="A7" s="378" t="s">
        <v>107</v>
      </c>
      <c r="B7" s="379">
        <v>107080</v>
      </c>
      <c r="C7" s="380">
        <f aca="true" t="shared" si="2" ref="C7:C46">B7/$B$6</f>
        <v>0.10447135038098676</v>
      </c>
      <c r="D7" s="379">
        <v>71921</v>
      </c>
      <c r="E7" s="381">
        <f t="shared" si="0"/>
        <v>0.48885582792230364</v>
      </c>
      <c r="F7" s="379">
        <v>107080</v>
      </c>
      <c r="G7" s="381">
        <f aca="true" t="shared" si="3" ref="G7:G46">(F7/$F$6)</f>
        <v>0.10447135038098676</v>
      </c>
      <c r="H7" s="382">
        <v>71921</v>
      </c>
      <c r="I7" s="381">
        <f t="shared" si="1"/>
        <v>0.48885582792230364</v>
      </c>
    </row>
    <row r="8" spans="1:9" s="383" customFormat="1" ht="18" customHeight="1">
      <c r="A8" s="378" t="s">
        <v>108</v>
      </c>
      <c r="B8" s="379">
        <v>106918</v>
      </c>
      <c r="C8" s="380">
        <f t="shared" si="2"/>
        <v>0.1043132969745456</v>
      </c>
      <c r="D8" s="379">
        <v>69989</v>
      </c>
      <c r="E8" s="381">
        <f t="shared" si="0"/>
        <v>0.5276400577233564</v>
      </c>
      <c r="F8" s="379">
        <v>106918</v>
      </c>
      <c r="G8" s="381">
        <f t="shared" si="3"/>
        <v>0.1043132969745456</v>
      </c>
      <c r="H8" s="382">
        <v>69989</v>
      </c>
      <c r="I8" s="381">
        <f t="shared" si="1"/>
        <v>0.5276400577233564</v>
      </c>
    </row>
    <row r="9" spans="1:9" s="383" customFormat="1" ht="18" customHeight="1">
      <c r="A9" s="378" t="s">
        <v>109</v>
      </c>
      <c r="B9" s="379">
        <v>97295</v>
      </c>
      <c r="C9" s="380">
        <f t="shared" si="2"/>
        <v>0.09492472950427817</v>
      </c>
      <c r="D9" s="379">
        <v>60876</v>
      </c>
      <c r="E9" s="381">
        <f t="shared" si="0"/>
        <v>0.5982488994020632</v>
      </c>
      <c r="F9" s="379">
        <v>97295</v>
      </c>
      <c r="G9" s="381">
        <f t="shared" si="3"/>
        <v>0.09492472950427817</v>
      </c>
      <c r="H9" s="382">
        <v>60876</v>
      </c>
      <c r="I9" s="381">
        <f t="shared" si="1"/>
        <v>0.5982488994020632</v>
      </c>
    </row>
    <row r="10" spans="1:9" s="383" customFormat="1" ht="18" customHeight="1">
      <c r="A10" s="378" t="s">
        <v>110</v>
      </c>
      <c r="B10" s="379">
        <v>78981</v>
      </c>
      <c r="C10" s="380">
        <f t="shared" si="2"/>
        <v>0.0770568894699357</v>
      </c>
      <c r="D10" s="379">
        <v>50930</v>
      </c>
      <c r="E10" s="381">
        <f t="shared" si="0"/>
        <v>0.550775574317691</v>
      </c>
      <c r="F10" s="379">
        <v>78981</v>
      </c>
      <c r="G10" s="381">
        <f t="shared" si="3"/>
        <v>0.0770568894699357</v>
      </c>
      <c r="H10" s="382">
        <v>50930</v>
      </c>
      <c r="I10" s="381">
        <f t="shared" si="1"/>
        <v>0.550775574317691</v>
      </c>
    </row>
    <row r="11" spans="1:9" s="383" customFormat="1" ht="18" customHeight="1">
      <c r="A11" s="378" t="s">
        <v>111</v>
      </c>
      <c r="B11" s="379">
        <v>59435</v>
      </c>
      <c r="C11" s="380">
        <f t="shared" si="2"/>
        <v>0.0579870630359913</v>
      </c>
      <c r="D11" s="379">
        <v>32853</v>
      </c>
      <c r="E11" s="381">
        <f t="shared" si="0"/>
        <v>0.8091194107083066</v>
      </c>
      <c r="F11" s="379">
        <v>59435</v>
      </c>
      <c r="G11" s="381">
        <f t="shared" si="3"/>
        <v>0.0579870630359913</v>
      </c>
      <c r="H11" s="382">
        <v>32853</v>
      </c>
      <c r="I11" s="381">
        <f t="shared" si="1"/>
        <v>0.8091194107083066</v>
      </c>
    </row>
    <row r="12" spans="1:9" s="383" customFormat="1" ht="18" customHeight="1">
      <c r="A12" s="378" t="s">
        <v>112</v>
      </c>
      <c r="B12" s="379">
        <v>47411</v>
      </c>
      <c r="C12" s="380">
        <f t="shared" si="2"/>
        <v>0.046255987980136005</v>
      </c>
      <c r="D12" s="379">
        <v>26007</v>
      </c>
      <c r="E12" s="381">
        <f t="shared" si="0"/>
        <v>0.8230091898335063</v>
      </c>
      <c r="F12" s="379">
        <v>47411</v>
      </c>
      <c r="G12" s="381">
        <f t="shared" si="3"/>
        <v>0.046255987980136005</v>
      </c>
      <c r="H12" s="382">
        <v>26007</v>
      </c>
      <c r="I12" s="381">
        <f t="shared" si="1"/>
        <v>0.8230091898335063</v>
      </c>
    </row>
    <row r="13" spans="1:9" s="383" customFormat="1" ht="18" customHeight="1">
      <c r="A13" s="378" t="s">
        <v>113</v>
      </c>
      <c r="B13" s="379">
        <v>38559</v>
      </c>
      <c r="C13" s="380">
        <f t="shared" si="2"/>
        <v>0.03761963764793116</v>
      </c>
      <c r="D13" s="379">
        <v>23027</v>
      </c>
      <c r="E13" s="381">
        <f t="shared" si="0"/>
        <v>0.6745125287705738</v>
      </c>
      <c r="F13" s="379">
        <v>38559</v>
      </c>
      <c r="G13" s="381">
        <f t="shared" si="3"/>
        <v>0.03761963764793116</v>
      </c>
      <c r="H13" s="382">
        <v>23027</v>
      </c>
      <c r="I13" s="381">
        <f t="shared" si="1"/>
        <v>0.6745125287705738</v>
      </c>
    </row>
    <row r="14" spans="1:9" s="383" customFormat="1" ht="18" customHeight="1">
      <c r="A14" s="378" t="s">
        <v>114</v>
      </c>
      <c r="B14" s="379">
        <v>33706</v>
      </c>
      <c r="C14" s="380">
        <f t="shared" si="2"/>
        <v>0.03288486492287579</v>
      </c>
      <c r="D14" s="379">
        <v>30539</v>
      </c>
      <c r="E14" s="381">
        <f t="shared" si="0"/>
        <v>0.1037034611480403</v>
      </c>
      <c r="F14" s="379">
        <v>33706</v>
      </c>
      <c r="G14" s="381">
        <f t="shared" si="3"/>
        <v>0.03288486492287579</v>
      </c>
      <c r="H14" s="382">
        <v>30539</v>
      </c>
      <c r="I14" s="381">
        <f t="shared" si="1"/>
        <v>0.1037034611480403</v>
      </c>
    </row>
    <row r="15" spans="1:9" s="383" customFormat="1" ht="18" customHeight="1">
      <c r="A15" s="378" t="s">
        <v>115</v>
      </c>
      <c r="B15" s="379">
        <v>31069</v>
      </c>
      <c r="C15" s="380">
        <f t="shared" si="2"/>
        <v>0.03031210669580573</v>
      </c>
      <c r="D15" s="379">
        <v>16454</v>
      </c>
      <c r="E15" s="381">
        <f t="shared" si="0"/>
        <v>0.8882338641059924</v>
      </c>
      <c r="F15" s="379">
        <v>31069</v>
      </c>
      <c r="G15" s="381">
        <f t="shared" si="3"/>
        <v>0.03031210669580573</v>
      </c>
      <c r="H15" s="382">
        <v>16454</v>
      </c>
      <c r="I15" s="381">
        <f t="shared" si="1"/>
        <v>0.8882338641059924</v>
      </c>
    </row>
    <row r="16" spans="1:9" s="383" customFormat="1" ht="18" customHeight="1">
      <c r="A16" s="378" t="s">
        <v>116</v>
      </c>
      <c r="B16" s="379">
        <v>26211</v>
      </c>
      <c r="C16" s="380">
        <f t="shared" si="2"/>
        <v>0.025572455779193537</v>
      </c>
      <c r="D16" s="379">
        <v>23167</v>
      </c>
      <c r="E16" s="381">
        <f t="shared" si="0"/>
        <v>0.13139379289506636</v>
      </c>
      <c r="F16" s="379">
        <v>26211</v>
      </c>
      <c r="G16" s="381">
        <f t="shared" si="3"/>
        <v>0.025572455779193537</v>
      </c>
      <c r="H16" s="382">
        <v>23167</v>
      </c>
      <c r="I16" s="381">
        <f t="shared" si="1"/>
        <v>0.13139379289506636</v>
      </c>
    </row>
    <row r="17" spans="1:9" s="383" customFormat="1" ht="18" customHeight="1">
      <c r="A17" s="378" t="s">
        <v>117</v>
      </c>
      <c r="B17" s="379">
        <v>14292</v>
      </c>
      <c r="C17" s="380">
        <f t="shared" si="2"/>
        <v>0.01394382274603159</v>
      </c>
      <c r="D17" s="379">
        <v>9149</v>
      </c>
      <c r="E17" s="381">
        <f t="shared" si="0"/>
        <v>0.5621379385725216</v>
      </c>
      <c r="F17" s="379">
        <v>14292</v>
      </c>
      <c r="G17" s="381">
        <f t="shared" si="3"/>
        <v>0.01394382274603159</v>
      </c>
      <c r="H17" s="382">
        <v>9149</v>
      </c>
      <c r="I17" s="381">
        <f t="shared" si="1"/>
        <v>0.5621379385725216</v>
      </c>
    </row>
    <row r="18" spans="1:9" s="383" customFormat="1" ht="18" customHeight="1">
      <c r="A18" s="378" t="s">
        <v>118</v>
      </c>
      <c r="B18" s="379">
        <v>13983</v>
      </c>
      <c r="C18" s="380">
        <f t="shared" si="2"/>
        <v>0.01364235050781974</v>
      </c>
      <c r="D18" s="379">
        <v>7443</v>
      </c>
      <c r="E18" s="381">
        <f t="shared" si="0"/>
        <v>0.8786779524385329</v>
      </c>
      <c r="F18" s="379">
        <v>13983</v>
      </c>
      <c r="G18" s="381">
        <f t="shared" si="3"/>
        <v>0.01364235050781974</v>
      </c>
      <c r="H18" s="382">
        <v>7443</v>
      </c>
      <c r="I18" s="381">
        <f t="shared" si="1"/>
        <v>0.8786779524385329</v>
      </c>
    </row>
    <row r="19" spans="1:9" s="383" customFormat="1" ht="18" customHeight="1">
      <c r="A19" s="378" t="s">
        <v>119</v>
      </c>
      <c r="B19" s="379">
        <v>13586</v>
      </c>
      <c r="C19" s="380">
        <f t="shared" si="2"/>
        <v>0.013255022098207753</v>
      </c>
      <c r="D19" s="379">
        <v>11034</v>
      </c>
      <c r="E19" s="381">
        <f t="shared" si="0"/>
        <v>0.2312851187239442</v>
      </c>
      <c r="F19" s="379">
        <v>13586</v>
      </c>
      <c r="G19" s="381">
        <f t="shared" si="3"/>
        <v>0.013255022098207753</v>
      </c>
      <c r="H19" s="382">
        <v>11034</v>
      </c>
      <c r="I19" s="381">
        <f t="shared" si="1"/>
        <v>0.2312851187239442</v>
      </c>
    </row>
    <row r="20" spans="1:9" s="383" customFormat="1" ht="18" customHeight="1">
      <c r="A20" s="378" t="s">
        <v>120</v>
      </c>
      <c r="B20" s="379">
        <v>12444</v>
      </c>
      <c r="C20" s="380">
        <f t="shared" si="2"/>
        <v>0.012140843146628682</v>
      </c>
      <c r="D20" s="379">
        <v>11695</v>
      </c>
      <c r="E20" s="381">
        <f t="shared" si="0"/>
        <v>0.06404446344591697</v>
      </c>
      <c r="F20" s="379">
        <v>12444</v>
      </c>
      <c r="G20" s="381">
        <f t="shared" si="3"/>
        <v>0.012140843146628682</v>
      </c>
      <c r="H20" s="382">
        <v>11695</v>
      </c>
      <c r="I20" s="381">
        <f t="shared" si="1"/>
        <v>0.06404446344591697</v>
      </c>
    </row>
    <row r="21" spans="1:9" s="383" customFormat="1" ht="18" customHeight="1">
      <c r="A21" s="378" t="s">
        <v>121</v>
      </c>
      <c r="B21" s="379">
        <v>12013</v>
      </c>
      <c r="C21" s="380">
        <f t="shared" si="2"/>
        <v>0.011720343034430276</v>
      </c>
      <c r="D21" s="379">
        <v>10070</v>
      </c>
      <c r="E21" s="381">
        <f t="shared" si="0"/>
        <v>0.19294935451837136</v>
      </c>
      <c r="F21" s="379">
        <v>12013</v>
      </c>
      <c r="G21" s="381">
        <f t="shared" si="3"/>
        <v>0.011720343034430276</v>
      </c>
      <c r="H21" s="382">
        <v>10070</v>
      </c>
      <c r="I21" s="381">
        <f t="shared" si="1"/>
        <v>0.19294935451837136</v>
      </c>
    </row>
    <row r="22" spans="1:9" s="383" customFormat="1" ht="18" customHeight="1">
      <c r="A22" s="378" t="s">
        <v>122</v>
      </c>
      <c r="B22" s="379">
        <v>11780</v>
      </c>
      <c r="C22" s="380">
        <f t="shared" si="2"/>
        <v>0.011493019307882182</v>
      </c>
      <c r="D22" s="379">
        <v>8169</v>
      </c>
      <c r="E22" s="381">
        <f t="shared" si="0"/>
        <v>0.44203696902925693</v>
      </c>
      <c r="F22" s="379">
        <v>11780</v>
      </c>
      <c r="G22" s="381">
        <f t="shared" si="3"/>
        <v>0.011493019307882182</v>
      </c>
      <c r="H22" s="382">
        <v>8169</v>
      </c>
      <c r="I22" s="381">
        <f t="shared" si="1"/>
        <v>0.44203696902925693</v>
      </c>
    </row>
    <row r="23" spans="1:9" s="383" customFormat="1" ht="18" customHeight="1">
      <c r="A23" s="378" t="s">
        <v>123</v>
      </c>
      <c r="B23" s="379">
        <v>11713</v>
      </c>
      <c r="C23" s="380">
        <f t="shared" si="2"/>
        <v>0.011427651541020713</v>
      </c>
      <c r="D23" s="379">
        <v>10333</v>
      </c>
      <c r="E23" s="381">
        <f t="shared" si="0"/>
        <v>0.13355269524823377</v>
      </c>
      <c r="F23" s="379">
        <v>11713</v>
      </c>
      <c r="G23" s="381">
        <f t="shared" si="3"/>
        <v>0.011427651541020713</v>
      </c>
      <c r="H23" s="382">
        <v>10333</v>
      </c>
      <c r="I23" s="381">
        <f t="shared" si="1"/>
        <v>0.13355269524823377</v>
      </c>
    </row>
    <row r="24" spans="1:9" s="383" customFormat="1" ht="18" customHeight="1">
      <c r="A24" s="378" t="s">
        <v>124</v>
      </c>
      <c r="B24" s="379">
        <v>11667</v>
      </c>
      <c r="C24" s="380">
        <f t="shared" si="2"/>
        <v>0.011382772178697913</v>
      </c>
      <c r="D24" s="379">
        <v>9118</v>
      </c>
      <c r="E24" s="381">
        <f t="shared" si="0"/>
        <v>0.27955692037727564</v>
      </c>
      <c r="F24" s="379">
        <v>11667</v>
      </c>
      <c r="G24" s="381">
        <f t="shared" si="3"/>
        <v>0.011382772178697913</v>
      </c>
      <c r="H24" s="382">
        <v>9118</v>
      </c>
      <c r="I24" s="381">
        <f t="shared" si="1"/>
        <v>0.27955692037727564</v>
      </c>
    </row>
    <row r="25" spans="1:9" s="383" customFormat="1" ht="18" customHeight="1">
      <c r="A25" s="378" t="s">
        <v>125</v>
      </c>
      <c r="B25" s="379">
        <v>11656</v>
      </c>
      <c r="C25" s="380">
        <f t="shared" si="2"/>
        <v>0.011372040157272896</v>
      </c>
      <c r="D25" s="379">
        <v>11038</v>
      </c>
      <c r="E25" s="381">
        <f t="shared" si="0"/>
        <v>0.05598840369632185</v>
      </c>
      <c r="F25" s="379">
        <v>11656</v>
      </c>
      <c r="G25" s="381">
        <f t="shared" si="3"/>
        <v>0.011372040157272896</v>
      </c>
      <c r="H25" s="382">
        <v>11038</v>
      </c>
      <c r="I25" s="381">
        <f t="shared" si="1"/>
        <v>0.05598840369632185</v>
      </c>
    </row>
    <row r="26" spans="1:9" s="383" customFormat="1" ht="18" customHeight="1">
      <c r="A26" s="378" t="s">
        <v>126</v>
      </c>
      <c r="B26" s="379">
        <v>11303</v>
      </c>
      <c r="C26" s="380">
        <f t="shared" si="2"/>
        <v>0.011027639833360976</v>
      </c>
      <c r="D26" s="379">
        <v>17503</v>
      </c>
      <c r="E26" s="381">
        <f t="shared" si="0"/>
        <v>-0.35422499000171404</v>
      </c>
      <c r="F26" s="379">
        <v>11303</v>
      </c>
      <c r="G26" s="381">
        <f t="shared" si="3"/>
        <v>0.011027639833360976</v>
      </c>
      <c r="H26" s="382">
        <v>17503</v>
      </c>
      <c r="I26" s="381">
        <f t="shared" si="1"/>
        <v>-0.35422499000171404</v>
      </c>
    </row>
    <row r="27" spans="1:9" s="383" customFormat="1" ht="18" customHeight="1">
      <c r="A27" s="378" t="s">
        <v>127</v>
      </c>
      <c r="B27" s="379">
        <v>10388</v>
      </c>
      <c r="C27" s="380">
        <f t="shared" si="2"/>
        <v>0.01013493077846181</v>
      </c>
      <c r="D27" s="379">
        <v>6785</v>
      </c>
      <c r="E27" s="381">
        <f t="shared" si="0"/>
        <v>0.5310243183493</v>
      </c>
      <c r="F27" s="379">
        <v>10388</v>
      </c>
      <c r="G27" s="381">
        <f t="shared" si="3"/>
        <v>0.01013493077846181</v>
      </c>
      <c r="H27" s="382">
        <v>6785</v>
      </c>
      <c r="I27" s="381">
        <f t="shared" si="1"/>
        <v>0.5310243183493</v>
      </c>
    </row>
    <row r="28" spans="1:9" s="383" customFormat="1" ht="18" customHeight="1">
      <c r="A28" s="378" t="s">
        <v>128</v>
      </c>
      <c r="B28" s="379">
        <v>10313</v>
      </c>
      <c r="C28" s="380">
        <f t="shared" si="2"/>
        <v>0.010061757905109417</v>
      </c>
      <c r="D28" s="379">
        <v>8856</v>
      </c>
      <c r="E28" s="381">
        <f t="shared" si="0"/>
        <v>0.1645212285456188</v>
      </c>
      <c r="F28" s="379">
        <v>10313</v>
      </c>
      <c r="G28" s="381">
        <f t="shared" si="3"/>
        <v>0.010061757905109417</v>
      </c>
      <c r="H28" s="382">
        <v>8856</v>
      </c>
      <c r="I28" s="381">
        <f t="shared" si="1"/>
        <v>0.1645212285456188</v>
      </c>
    </row>
    <row r="29" spans="1:9" s="383" customFormat="1" ht="18" customHeight="1">
      <c r="A29" s="378" t="s">
        <v>129</v>
      </c>
      <c r="B29" s="379">
        <v>10015</v>
      </c>
      <c r="C29" s="380">
        <f t="shared" si="2"/>
        <v>0.009771017688322585</v>
      </c>
      <c r="D29" s="379">
        <v>7902</v>
      </c>
      <c r="E29" s="381">
        <f t="shared" si="0"/>
        <v>0.26740065806125024</v>
      </c>
      <c r="F29" s="379">
        <v>10015</v>
      </c>
      <c r="G29" s="381">
        <f t="shared" si="3"/>
        <v>0.009771017688322585</v>
      </c>
      <c r="H29" s="382">
        <v>7902</v>
      </c>
      <c r="I29" s="381">
        <f t="shared" si="1"/>
        <v>0.26740065806125024</v>
      </c>
    </row>
    <row r="30" spans="1:9" s="383" customFormat="1" ht="18" customHeight="1">
      <c r="A30" s="378" t="s">
        <v>130</v>
      </c>
      <c r="B30" s="379">
        <v>9558</v>
      </c>
      <c r="C30" s="380">
        <f t="shared" si="2"/>
        <v>0.009325150980028684</v>
      </c>
      <c r="D30" s="379">
        <v>6571</v>
      </c>
      <c r="E30" s="381">
        <f t="shared" si="0"/>
        <v>0.4545731243341957</v>
      </c>
      <c r="F30" s="379">
        <v>9558</v>
      </c>
      <c r="G30" s="381">
        <f t="shared" si="3"/>
        <v>0.009325150980028684</v>
      </c>
      <c r="H30" s="382">
        <v>6571</v>
      </c>
      <c r="I30" s="381">
        <f t="shared" si="1"/>
        <v>0.4545731243341957</v>
      </c>
    </row>
    <row r="31" spans="1:9" s="383" customFormat="1" ht="18" customHeight="1">
      <c r="A31" s="378" t="s">
        <v>131</v>
      </c>
      <c r="B31" s="379">
        <v>9066</v>
      </c>
      <c r="C31" s="380">
        <f t="shared" si="2"/>
        <v>0.008845136930837</v>
      </c>
      <c r="D31" s="379">
        <v>5537</v>
      </c>
      <c r="E31" s="381">
        <f t="shared" si="0"/>
        <v>0.6373487448076576</v>
      </c>
      <c r="F31" s="379">
        <v>9066</v>
      </c>
      <c r="G31" s="381">
        <f t="shared" si="3"/>
        <v>0.008845136930837</v>
      </c>
      <c r="H31" s="382">
        <v>5537</v>
      </c>
      <c r="I31" s="381">
        <f t="shared" si="1"/>
        <v>0.6373487448076576</v>
      </c>
    </row>
    <row r="32" spans="1:9" s="383" customFormat="1" ht="18" customHeight="1">
      <c r="A32" s="378" t="s">
        <v>132</v>
      </c>
      <c r="B32" s="379">
        <v>8882</v>
      </c>
      <c r="C32" s="380">
        <f t="shared" si="2"/>
        <v>0.008665619481545801</v>
      </c>
      <c r="D32" s="379">
        <v>8791</v>
      </c>
      <c r="E32" s="381">
        <f t="shared" si="0"/>
        <v>0.010351495848026415</v>
      </c>
      <c r="F32" s="379">
        <v>8882</v>
      </c>
      <c r="G32" s="381">
        <f t="shared" si="3"/>
        <v>0.008665619481545801</v>
      </c>
      <c r="H32" s="382">
        <v>8791</v>
      </c>
      <c r="I32" s="381">
        <f t="shared" si="1"/>
        <v>0.010351495848026415</v>
      </c>
    </row>
    <row r="33" spans="1:9" s="383" customFormat="1" ht="18" customHeight="1">
      <c r="A33" s="378" t="s">
        <v>133</v>
      </c>
      <c r="B33" s="379">
        <v>8414</v>
      </c>
      <c r="C33" s="380">
        <f t="shared" si="2"/>
        <v>0.008209020751826883</v>
      </c>
      <c r="D33" s="379">
        <v>10751</v>
      </c>
      <c r="E33" s="381">
        <f t="shared" si="0"/>
        <v>-0.2173751278950795</v>
      </c>
      <c r="F33" s="379">
        <v>8414</v>
      </c>
      <c r="G33" s="381">
        <f t="shared" si="3"/>
        <v>0.008209020751826883</v>
      </c>
      <c r="H33" s="382">
        <v>10751</v>
      </c>
      <c r="I33" s="381">
        <f t="shared" si="1"/>
        <v>-0.2173751278950795</v>
      </c>
    </row>
    <row r="34" spans="1:9" s="383" customFormat="1" ht="18" customHeight="1">
      <c r="A34" s="378" t="s">
        <v>134</v>
      </c>
      <c r="B34" s="379">
        <v>7649</v>
      </c>
      <c r="C34" s="380">
        <f t="shared" si="2"/>
        <v>0.007462657443632496</v>
      </c>
      <c r="D34" s="379">
        <v>4587</v>
      </c>
      <c r="E34" s="381">
        <f t="shared" si="0"/>
        <v>0.6675386963156746</v>
      </c>
      <c r="F34" s="379">
        <v>7649</v>
      </c>
      <c r="G34" s="381">
        <f t="shared" si="3"/>
        <v>0.007462657443632496</v>
      </c>
      <c r="H34" s="382">
        <v>4587</v>
      </c>
      <c r="I34" s="381">
        <f t="shared" si="1"/>
        <v>0.6675386963156746</v>
      </c>
    </row>
    <row r="35" spans="1:9" s="383" customFormat="1" ht="18" customHeight="1">
      <c r="A35" s="378" t="s">
        <v>135</v>
      </c>
      <c r="B35" s="379">
        <v>7406</v>
      </c>
      <c r="C35" s="380">
        <f t="shared" si="2"/>
        <v>0.007225577333970751</v>
      </c>
      <c r="D35" s="379">
        <v>5337</v>
      </c>
      <c r="E35" s="381">
        <f t="shared" si="0"/>
        <v>0.38767097620385993</v>
      </c>
      <c r="F35" s="379">
        <v>7406</v>
      </c>
      <c r="G35" s="381">
        <f t="shared" si="3"/>
        <v>0.007225577333970751</v>
      </c>
      <c r="H35" s="382">
        <v>5337</v>
      </c>
      <c r="I35" s="381">
        <f t="shared" si="1"/>
        <v>0.38767097620385993</v>
      </c>
    </row>
    <row r="36" spans="1:9" s="383" customFormat="1" ht="18" customHeight="1">
      <c r="A36" s="378" t="s">
        <v>136</v>
      </c>
      <c r="B36" s="379">
        <v>6811</v>
      </c>
      <c r="C36" s="380">
        <f t="shared" si="2"/>
        <v>0.00664507253870845</v>
      </c>
      <c r="D36" s="379">
        <v>5411</v>
      </c>
      <c r="E36" s="381">
        <f t="shared" si="0"/>
        <v>0.25873221216041387</v>
      </c>
      <c r="F36" s="379">
        <v>6811</v>
      </c>
      <c r="G36" s="381">
        <f t="shared" si="3"/>
        <v>0.00664507253870845</v>
      </c>
      <c r="H36" s="382">
        <v>5411</v>
      </c>
      <c r="I36" s="381">
        <f t="shared" si="1"/>
        <v>0.25873221216041387</v>
      </c>
    </row>
    <row r="37" spans="1:9" s="383" customFormat="1" ht="18" customHeight="1">
      <c r="A37" s="378" t="s">
        <v>137</v>
      </c>
      <c r="B37" s="379">
        <v>6369</v>
      </c>
      <c r="C37" s="380">
        <f t="shared" si="2"/>
        <v>0.006213840405085027</v>
      </c>
      <c r="D37" s="379">
        <v>5207</v>
      </c>
      <c r="E37" s="381">
        <f t="shared" si="0"/>
        <v>0.22316112924908782</v>
      </c>
      <c r="F37" s="379">
        <v>6369</v>
      </c>
      <c r="G37" s="381">
        <f t="shared" si="3"/>
        <v>0.006213840405085027</v>
      </c>
      <c r="H37" s="382">
        <v>5207</v>
      </c>
      <c r="I37" s="381">
        <f t="shared" si="1"/>
        <v>0.22316112924908782</v>
      </c>
    </row>
    <row r="38" spans="1:9" s="383" customFormat="1" ht="18" customHeight="1">
      <c r="A38" s="378" t="s">
        <v>138</v>
      </c>
      <c r="B38" s="379">
        <v>5293</v>
      </c>
      <c r="C38" s="380">
        <f t="shared" si="2"/>
        <v>0.0051640535820560605</v>
      </c>
      <c r="D38" s="379">
        <v>4020</v>
      </c>
      <c r="E38" s="381">
        <f t="shared" si="0"/>
        <v>0.31666666666666665</v>
      </c>
      <c r="F38" s="379">
        <v>5293</v>
      </c>
      <c r="G38" s="381">
        <f t="shared" si="3"/>
        <v>0.0051640535820560605</v>
      </c>
      <c r="H38" s="382">
        <v>4020</v>
      </c>
      <c r="I38" s="381">
        <f t="shared" si="1"/>
        <v>0.31666666666666665</v>
      </c>
    </row>
    <row r="39" spans="1:9" s="383" customFormat="1" ht="18" customHeight="1">
      <c r="A39" s="378" t="s">
        <v>139</v>
      </c>
      <c r="B39" s="379">
        <v>4626</v>
      </c>
      <c r="C39" s="380">
        <f t="shared" si="2"/>
        <v>0.004513302828375465</v>
      </c>
      <c r="D39" s="379">
        <v>4878</v>
      </c>
      <c r="E39" s="381">
        <f t="shared" si="0"/>
        <v>-0.05166051660516602</v>
      </c>
      <c r="F39" s="379">
        <v>4626</v>
      </c>
      <c r="G39" s="381">
        <f t="shared" si="3"/>
        <v>0.004513302828375465</v>
      </c>
      <c r="H39" s="382">
        <v>4878</v>
      </c>
      <c r="I39" s="381">
        <f t="shared" si="1"/>
        <v>-0.05166051660516602</v>
      </c>
    </row>
    <row r="40" spans="1:9" s="383" customFormat="1" ht="18" customHeight="1">
      <c r="A40" s="378" t="s">
        <v>140</v>
      </c>
      <c r="B40" s="379">
        <v>3327</v>
      </c>
      <c r="C40" s="380">
        <f t="shared" si="2"/>
        <v>0.003245948661912056</v>
      </c>
      <c r="D40" s="379">
        <v>3098</v>
      </c>
      <c r="E40" s="381">
        <f t="shared" si="0"/>
        <v>0.07391865719819246</v>
      </c>
      <c r="F40" s="379">
        <v>3327</v>
      </c>
      <c r="G40" s="381">
        <f t="shared" si="3"/>
        <v>0.003245948661912056</v>
      </c>
      <c r="H40" s="382">
        <v>3098</v>
      </c>
      <c r="I40" s="381">
        <f t="shared" si="1"/>
        <v>0.07391865719819246</v>
      </c>
    </row>
    <row r="41" spans="1:9" s="383" customFormat="1" ht="18" customHeight="1">
      <c r="A41" s="378" t="s">
        <v>141</v>
      </c>
      <c r="B41" s="379">
        <v>2792</v>
      </c>
      <c r="C41" s="380">
        <f t="shared" si="2"/>
        <v>0.0027239821653316683</v>
      </c>
      <c r="D41" s="379">
        <v>2551</v>
      </c>
      <c r="E41" s="381">
        <f t="shared" si="0"/>
        <v>0.09447275578204617</v>
      </c>
      <c r="F41" s="379">
        <v>2792</v>
      </c>
      <c r="G41" s="381">
        <f t="shared" si="3"/>
        <v>0.0027239821653316683</v>
      </c>
      <c r="H41" s="382">
        <v>2551</v>
      </c>
      <c r="I41" s="381">
        <f t="shared" si="1"/>
        <v>0.09447275578204617</v>
      </c>
    </row>
    <row r="42" spans="1:9" s="383" customFormat="1" ht="18" customHeight="1">
      <c r="A42" s="378" t="s">
        <v>142</v>
      </c>
      <c r="B42" s="379">
        <v>2767</v>
      </c>
      <c r="C42" s="380">
        <f t="shared" si="2"/>
        <v>0.002699591207547538</v>
      </c>
      <c r="D42" s="379">
        <v>1814</v>
      </c>
      <c r="E42" s="381">
        <f t="shared" si="0"/>
        <v>0.5253583241455346</v>
      </c>
      <c r="F42" s="379">
        <v>2767</v>
      </c>
      <c r="G42" s="381">
        <f t="shared" si="3"/>
        <v>0.002699591207547538</v>
      </c>
      <c r="H42" s="382">
        <v>1814</v>
      </c>
      <c r="I42" s="381">
        <f t="shared" si="1"/>
        <v>0.5253583241455346</v>
      </c>
    </row>
    <row r="43" spans="1:9" s="383" customFormat="1" ht="18" customHeight="1">
      <c r="A43" s="378" t="s">
        <v>143</v>
      </c>
      <c r="B43" s="379">
        <v>2561</v>
      </c>
      <c r="C43" s="380">
        <f t="shared" si="2"/>
        <v>0.0024986097154063047</v>
      </c>
      <c r="D43" s="379">
        <v>2515</v>
      </c>
      <c r="E43" s="381">
        <f t="shared" si="0"/>
        <v>0.018290258449304098</v>
      </c>
      <c r="F43" s="379">
        <v>2561</v>
      </c>
      <c r="G43" s="381">
        <f t="shared" si="3"/>
        <v>0.0024986097154063047</v>
      </c>
      <c r="H43" s="382">
        <v>2515</v>
      </c>
      <c r="I43" s="381">
        <f t="shared" si="1"/>
        <v>0.018290258449304098</v>
      </c>
    </row>
    <row r="44" spans="1:9" s="383" customFormat="1" ht="18" customHeight="1">
      <c r="A44" s="378" t="s">
        <v>144</v>
      </c>
      <c r="B44" s="379">
        <v>2257</v>
      </c>
      <c r="C44" s="380">
        <f t="shared" si="2"/>
        <v>0.0022020156687512804</v>
      </c>
      <c r="D44" s="379">
        <v>2643</v>
      </c>
      <c r="E44" s="381">
        <f t="shared" si="0"/>
        <v>-0.14604615966704504</v>
      </c>
      <c r="F44" s="379">
        <v>2257</v>
      </c>
      <c r="G44" s="381">
        <f t="shared" si="3"/>
        <v>0.0022020156687512804</v>
      </c>
      <c r="H44" s="382">
        <v>2643</v>
      </c>
      <c r="I44" s="381">
        <f t="shared" si="1"/>
        <v>-0.14604615966704504</v>
      </c>
    </row>
    <row r="45" spans="1:9" s="383" customFormat="1" ht="18" customHeight="1">
      <c r="A45" s="378" t="s">
        <v>145</v>
      </c>
      <c r="B45" s="379">
        <v>1702</v>
      </c>
      <c r="C45" s="380">
        <f t="shared" si="2"/>
        <v>0.0016605364059435886</v>
      </c>
      <c r="D45" s="379">
        <v>1553</v>
      </c>
      <c r="E45" s="381">
        <f t="shared" si="0"/>
        <v>0.09594333547971678</v>
      </c>
      <c r="F45" s="379">
        <v>1702</v>
      </c>
      <c r="G45" s="381">
        <f t="shared" si="3"/>
        <v>0.0016605364059435886</v>
      </c>
      <c r="H45" s="382">
        <v>1553</v>
      </c>
      <c r="I45" s="381">
        <f t="shared" si="1"/>
        <v>0.09594333547971678</v>
      </c>
    </row>
    <row r="46" spans="1:9" s="383" customFormat="1" ht="18" customHeight="1" thickBot="1">
      <c r="A46" s="384" t="s">
        <v>146</v>
      </c>
      <c r="B46" s="385">
        <v>153672</v>
      </c>
      <c r="C46" s="386">
        <f t="shared" si="2"/>
        <v>0.14992829058411467</v>
      </c>
      <c r="D46" s="385">
        <v>122896</v>
      </c>
      <c r="E46" s="387">
        <f t="shared" si="0"/>
        <v>0.25042312198932426</v>
      </c>
      <c r="F46" s="385">
        <v>153672</v>
      </c>
      <c r="G46" s="387">
        <f t="shared" si="3"/>
        <v>0.14992829058411467</v>
      </c>
      <c r="H46" s="388">
        <v>122896</v>
      </c>
      <c r="I46" s="387">
        <f t="shared" si="1"/>
        <v>0.25042312198932426</v>
      </c>
    </row>
    <row r="47" ht="14.25">
      <c r="A47" s="214" t="s">
        <v>147</v>
      </c>
    </row>
    <row r="48" ht="9.75" customHeight="1">
      <c r="A48" s="214"/>
    </row>
  </sheetData>
  <sheetProtection/>
  <mergeCells count="5">
    <mergeCell ref="H1:I1"/>
    <mergeCell ref="B4:E4"/>
    <mergeCell ref="F4:I4"/>
    <mergeCell ref="A4:A5"/>
    <mergeCell ref="A3:I3"/>
  </mergeCells>
  <conditionalFormatting sqref="I47:I65536 E47:E65536 I3:I5 E3:E5">
    <cfRule type="cellIs" priority="1" dxfId="0" operator="lessThan" stopIfTrue="1">
      <formula>0</formula>
    </cfRule>
  </conditionalFormatting>
  <conditionalFormatting sqref="E6:E46 I6:I4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7" right="0.24" top="0.36" bottom="0.18" header="0.25" footer="0.18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="95" zoomScaleNormal="95" workbookViewId="0" topLeftCell="A46">
      <selection activeCell="A59" sqref="A59"/>
    </sheetView>
  </sheetViews>
  <sheetFormatPr defaultColWidth="10.8515625" defaultRowHeight="12.75"/>
  <cols>
    <col min="1" max="1" width="17.28125" style="389" customWidth="1"/>
    <col min="2" max="2" width="11.140625" style="389" customWidth="1"/>
    <col min="3" max="3" width="9.57421875" style="390" customWidth="1"/>
    <col min="4" max="4" width="12.00390625" style="389" customWidth="1"/>
    <col min="5" max="5" width="9.140625" style="390" customWidth="1"/>
    <col min="6" max="6" width="11.140625" style="389" customWidth="1"/>
    <col min="7" max="7" width="10.140625" style="390" customWidth="1"/>
    <col min="8" max="8" width="11.7109375" style="389" customWidth="1"/>
    <col min="9" max="9" width="9.421875" style="390" customWidth="1"/>
    <col min="10" max="16384" width="10.8515625" style="389" customWidth="1"/>
  </cols>
  <sheetData>
    <row r="1" spans="8:9" ht="18.75" thickBot="1">
      <c r="H1" s="222" t="s">
        <v>0</v>
      </c>
      <c r="I1" s="223"/>
    </row>
    <row r="2" ht="4.5" customHeight="1" thickBot="1"/>
    <row r="3" spans="1:9" ht="24.75" customHeight="1" thickBot="1">
      <c r="A3" s="391" t="s">
        <v>148</v>
      </c>
      <c r="B3" s="392"/>
      <c r="C3" s="392"/>
      <c r="D3" s="392"/>
      <c r="E3" s="392"/>
      <c r="F3" s="392"/>
      <c r="G3" s="392"/>
      <c r="H3" s="392"/>
      <c r="I3" s="393"/>
    </row>
    <row r="4" spans="1:9" ht="14.25" thickBot="1">
      <c r="A4" s="394" t="s">
        <v>149</v>
      </c>
      <c r="B4" s="395" t="s">
        <v>39</v>
      </c>
      <c r="C4" s="396"/>
      <c r="D4" s="396"/>
      <c r="E4" s="397"/>
      <c r="F4" s="396" t="s">
        <v>40</v>
      </c>
      <c r="G4" s="396"/>
      <c r="H4" s="396"/>
      <c r="I4" s="397"/>
    </row>
    <row r="5" spans="1:9" s="402" customFormat="1" ht="31.5" customHeight="1" thickBot="1">
      <c r="A5" s="398"/>
      <c r="B5" s="399" t="s">
        <v>41</v>
      </c>
      <c r="C5" s="400" t="s">
        <v>42</v>
      </c>
      <c r="D5" s="399" t="s">
        <v>43</v>
      </c>
      <c r="E5" s="401" t="s">
        <v>44</v>
      </c>
      <c r="F5" s="399" t="s">
        <v>45</v>
      </c>
      <c r="G5" s="400" t="s">
        <v>42</v>
      </c>
      <c r="H5" s="399" t="s">
        <v>46</v>
      </c>
      <c r="I5" s="401" t="s">
        <v>44</v>
      </c>
    </row>
    <row r="6" spans="1:9" s="408" customFormat="1" ht="15" customHeight="1" thickBot="1">
      <c r="A6" s="403" t="s">
        <v>4</v>
      </c>
      <c r="B6" s="404">
        <f>B7+B13+B18+B23+B28+B33+B38+B43+B51+B47</f>
        <v>1024970</v>
      </c>
      <c r="C6" s="405">
        <f aca="true" t="shared" si="0" ref="C6:C38">(B6/$B$6)</f>
        <v>1</v>
      </c>
      <c r="D6" s="406">
        <f>D7+D13+D18+D23+D28+D33+D38+D43+D51+D47</f>
        <v>733018</v>
      </c>
      <c r="E6" s="407">
        <f aca="true" t="shared" si="1" ref="E6:E14">(B6/D6-1)</f>
        <v>0.39828762731610956</v>
      </c>
      <c r="F6" s="404">
        <f>F7+F13+F18+F23+F28+F33+F38+F43+F51+F47</f>
        <v>1024970</v>
      </c>
      <c r="G6" s="405">
        <f aca="true" t="shared" si="2" ref="G6:G38">(F6/$F$6)</f>
        <v>1</v>
      </c>
      <c r="H6" s="406">
        <f>H7+H13+H18+H23+H28+H33+H38+H43+H51+H47</f>
        <v>733017</v>
      </c>
      <c r="I6" s="407">
        <f aca="true" t="shared" si="3" ref="I6:I14">(F6/H6-1)</f>
        <v>0.398289534894825</v>
      </c>
    </row>
    <row r="7" spans="1:15" s="415" customFormat="1" ht="15.75" customHeight="1" thickTop="1">
      <c r="A7" s="409" t="s">
        <v>108</v>
      </c>
      <c r="B7" s="410">
        <f>SUM(B8:B12)</f>
        <v>106918</v>
      </c>
      <c r="C7" s="411">
        <f t="shared" si="0"/>
        <v>0.1043132969745456</v>
      </c>
      <c r="D7" s="412">
        <f>SUM(D8:D12)</f>
        <v>69989</v>
      </c>
      <c r="E7" s="413">
        <f t="shared" si="1"/>
        <v>0.5276400577233564</v>
      </c>
      <c r="F7" s="410">
        <f>SUM(F8:F12)</f>
        <v>106918</v>
      </c>
      <c r="G7" s="411">
        <f t="shared" si="2"/>
        <v>0.1043132969745456</v>
      </c>
      <c r="H7" s="412">
        <f>SUM(H8:H12)</f>
        <v>69989</v>
      </c>
      <c r="I7" s="414">
        <f t="shared" si="3"/>
        <v>0.5276400577233564</v>
      </c>
      <c r="K7" s="416"/>
      <c r="L7" s="417"/>
      <c r="M7" s="416"/>
      <c r="N7" s="416"/>
      <c r="O7" s="416"/>
    </row>
    <row r="8" spans="1:10" ht="15.75" customHeight="1">
      <c r="A8" s="418" t="s">
        <v>47</v>
      </c>
      <c r="B8" s="419">
        <v>63143</v>
      </c>
      <c r="C8" s="420">
        <f t="shared" si="0"/>
        <v>0.0616047298945335</v>
      </c>
      <c r="D8" s="421">
        <v>54388</v>
      </c>
      <c r="E8" s="422">
        <f t="shared" si="1"/>
        <v>0.16097300875193055</v>
      </c>
      <c r="F8" s="419">
        <v>63143</v>
      </c>
      <c r="G8" s="420">
        <f t="shared" si="2"/>
        <v>0.0616047298945335</v>
      </c>
      <c r="H8" s="421">
        <v>54388</v>
      </c>
      <c r="I8" s="423">
        <f t="shared" si="3"/>
        <v>0.16097300875193055</v>
      </c>
      <c r="J8" s="424"/>
    </row>
    <row r="9" spans="1:10" ht="15.75" customHeight="1">
      <c r="A9" s="418" t="s">
        <v>48</v>
      </c>
      <c r="B9" s="419">
        <v>15560</v>
      </c>
      <c r="C9" s="420">
        <f t="shared" si="0"/>
        <v>0.015180932124842679</v>
      </c>
      <c r="D9" s="421">
        <v>15</v>
      </c>
      <c r="E9" s="422" t="s">
        <v>150</v>
      </c>
      <c r="F9" s="419">
        <v>15560</v>
      </c>
      <c r="G9" s="420">
        <f t="shared" si="2"/>
        <v>0.015180932124842679</v>
      </c>
      <c r="H9" s="421">
        <v>15</v>
      </c>
      <c r="I9" s="423" t="s">
        <v>150</v>
      </c>
      <c r="J9" s="424"/>
    </row>
    <row r="10" spans="1:10" ht="15.75" customHeight="1">
      <c r="A10" s="418" t="s">
        <v>49</v>
      </c>
      <c r="B10" s="419">
        <v>14738</v>
      </c>
      <c r="C10" s="420">
        <f t="shared" si="0"/>
        <v>0.014378957432900475</v>
      </c>
      <c r="D10" s="421">
        <v>10356</v>
      </c>
      <c r="E10" s="422">
        <f t="shared" si="1"/>
        <v>0.4231363460795674</v>
      </c>
      <c r="F10" s="419">
        <v>14738</v>
      </c>
      <c r="G10" s="420">
        <f t="shared" si="2"/>
        <v>0.014378957432900475</v>
      </c>
      <c r="H10" s="421">
        <v>10356</v>
      </c>
      <c r="I10" s="423">
        <f t="shared" si="3"/>
        <v>0.4231363460795674</v>
      </c>
      <c r="J10" s="424"/>
    </row>
    <row r="11" spans="1:10" ht="15.75" customHeight="1">
      <c r="A11" s="418" t="s">
        <v>50</v>
      </c>
      <c r="B11" s="419">
        <v>13466</v>
      </c>
      <c r="C11" s="420">
        <f t="shared" si="0"/>
        <v>0.013137945500843927</v>
      </c>
      <c r="D11" s="421">
        <v>5223</v>
      </c>
      <c r="E11" s="422">
        <f t="shared" si="1"/>
        <v>1.57821175569596</v>
      </c>
      <c r="F11" s="419">
        <v>13466</v>
      </c>
      <c r="G11" s="420">
        <f t="shared" si="2"/>
        <v>0.013137945500843927</v>
      </c>
      <c r="H11" s="421">
        <v>5223</v>
      </c>
      <c r="I11" s="423">
        <f t="shared" si="3"/>
        <v>1.57821175569596</v>
      </c>
      <c r="J11" s="424"/>
    </row>
    <row r="12" spans="1:10" ht="15.75" customHeight="1" thickBot="1">
      <c r="A12" s="418" t="s">
        <v>102</v>
      </c>
      <c r="B12" s="419">
        <v>11</v>
      </c>
      <c r="C12" s="420">
        <f t="shared" si="0"/>
        <v>1.0732021425017317E-05</v>
      </c>
      <c r="D12" s="421">
        <v>7</v>
      </c>
      <c r="E12" s="422">
        <f t="shared" si="1"/>
        <v>0.5714285714285714</v>
      </c>
      <c r="F12" s="419">
        <v>11</v>
      </c>
      <c r="G12" s="420">
        <f t="shared" si="2"/>
        <v>1.0732021425017317E-05</v>
      </c>
      <c r="H12" s="421">
        <v>7</v>
      </c>
      <c r="I12" s="425" t="s">
        <v>150</v>
      </c>
      <c r="J12" s="424"/>
    </row>
    <row r="13" spans="1:10" s="434" customFormat="1" ht="15.75" customHeight="1">
      <c r="A13" s="426" t="s">
        <v>107</v>
      </c>
      <c r="B13" s="427">
        <f>SUM(B14:B17)</f>
        <v>107080</v>
      </c>
      <c r="C13" s="428">
        <f t="shared" si="0"/>
        <v>0.10447135038098676</v>
      </c>
      <c r="D13" s="429">
        <f>SUM(D14:D17)</f>
        <v>71921</v>
      </c>
      <c r="E13" s="430">
        <f t="shared" si="1"/>
        <v>0.48885582792230364</v>
      </c>
      <c r="F13" s="431">
        <f>SUM(F14:F17)</f>
        <v>107080</v>
      </c>
      <c r="G13" s="430">
        <f t="shared" si="2"/>
        <v>0.10447135038098676</v>
      </c>
      <c r="H13" s="429">
        <f>SUM(H14:H17)</f>
        <v>71920</v>
      </c>
      <c r="I13" s="432">
        <f t="shared" si="3"/>
        <v>0.48887652947719684</v>
      </c>
      <c r="J13" s="433"/>
    </row>
    <row r="14" spans="1:10" ht="15.75" customHeight="1">
      <c r="A14" s="418" t="s">
        <v>47</v>
      </c>
      <c r="B14" s="435">
        <v>57731</v>
      </c>
      <c r="C14" s="420">
        <f t="shared" si="0"/>
        <v>0.05632457535342498</v>
      </c>
      <c r="D14" s="436">
        <v>45526</v>
      </c>
      <c r="E14" s="422">
        <f t="shared" si="1"/>
        <v>0.26808856477617193</v>
      </c>
      <c r="F14" s="437">
        <v>57731</v>
      </c>
      <c r="G14" s="420">
        <f t="shared" si="2"/>
        <v>0.05632457535342498</v>
      </c>
      <c r="H14" s="436">
        <v>45526</v>
      </c>
      <c r="I14" s="423">
        <f t="shared" si="3"/>
        <v>0.26808856477617193</v>
      </c>
      <c r="J14" s="424"/>
    </row>
    <row r="15" spans="1:10" ht="15.75" customHeight="1">
      <c r="A15" s="418" t="s">
        <v>49</v>
      </c>
      <c r="B15" s="435">
        <v>19836</v>
      </c>
      <c r="C15" s="420">
        <f t="shared" si="0"/>
        <v>0.01935276154424032</v>
      </c>
      <c r="D15" s="436">
        <v>11247</v>
      </c>
      <c r="E15" s="422">
        <f>(B15/D15-1)</f>
        <v>0.7636703120832222</v>
      </c>
      <c r="F15" s="437">
        <v>19836</v>
      </c>
      <c r="G15" s="420">
        <f t="shared" si="2"/>
        <v>0.01935276154424032</v>
      </c>
      <c r="H15" s="436">
        <v>11247</v>
      </c>
      <c r="I15" s="423">
        <f>(F15/H15-1)</f>
        <v>0.7636703120832222</v>
      </c>
      <c r="J15" s="424"/>
    </row>
    <row r="16" spans="1:10" ht="15.75" customHeight="1">
      <c r="A16" s="418" t="s">
        <v>50</v>
      </c>
      <c r="B16" s="435">
        <v>18036</v>
      </c>
      <c r="C16" s="420">
        <f t="shared" si="0"/>
        <v>0.01759661258378294</v>
      </c>
      <c r="D16" s="436">
        <v>15060</v>
      </c>
      <c r="E16" s="422">
        <f>(B16/D16-1)</f>
        <v>0.19760956175298805</v>
      </c>
      <c r="F16" s="437">
        <v>18036</v>
      </c>
      <c r="G16" s="420">
        <f t="shared" si="2"/>
        <v>0.01759661258378294</v>
      </c>
      <c r="H16" s="436">
        <v>15060</v>
      </c>
      <c r="I16" s="423">
        <f>(F16/H16-1)</f>
        <v>0.19760956175298805</v>
      </c>
      <c r="J16" s="424"/>
    </row>
    <row r="17" spans="1:10" ht="15.75" customHeight="1" thickBot="1">
      <c r="A17" s="418" t="s">
        <v>48</v>
      </c>
      <c r="B17" s="435">
        <v>11477</v>
      </c>
      <c r="C17" s="420">
        <f t="shared" si="0"/>
        <v>0.011197400899538523</v>
      </c>
      <c r="D17" s="436">
        <v>88</v>
      </c>
      <c r="E17" s="438" t="s">
        <v>150</v>
      </c>
      <c r="F17" s="437">
        <v>11477</v>
      </c>
      <c r="G17" s="420">
        <f t="shared" si="2"/>
        <v>0.011197400899538523</v>
      </c>
      <c r="H17" s="436">
        <v>87</v>
      </c>
      <c r="I17" s="439" t="s">
        <v>150</v>
      </c>
      <c r="J17" s="424"/>
    </row>
    <row r="18" spans="1:10" s="434" customFormat="1" ht="15.75" customHeight="1">
      <c r="A18" s="426" t="s">
        <v>109</v>
      </c>
      <c r="B18" s="427">
        <f>SUM(B19:B22)</f>
        <v>97295</v>
      </c>
      <c r="C18" s="428">
        <f t="shared" si="0"/>
        <v>0.09492472950427817</v>
      </c>
      <c r="D18" s="429">
        <f>SUM(D19:D22)</f>
        <v>60876</v>
      </c>
      <c r="E18" s="430">
        <f aca="true" t="shared" si="4" ref="E18:E58">(B18/D18-1)</f>
        <v>0.5982488994020632</v>
      </c>
      <c r="F18" s="431">
        <f>SUM(F19:F22)</f>
        <v>97295</v>
      </c>
      <c r="G18" s="428">
        <f t="shared" si="2"/>
        <v>0.09492472950427817</v>
      </c>
      <c r="H18" s="429">
        <f>SUM(H19:H22)</f>
        <v>60876</v>
      </c>
      <c r="I18" s="432">
        <f aca="true" t="shared" si="5" ref="I18:I58">(F18/H18-1)</f>
        <v>0.5982488994020632</v>
      </c>
      <c r="J18" s="433"/>
    </row>
    <row r="19" spans="1:10" ht="15.75" customHeight="1">
      <c r="A19" s="440" t="s">
        <v>47</v>
      </c>
      <c r="B19" s="435">
        <v>41022</v>
      </c>
      <c r="C19" s="420">
        <f t="shared" si="0"/>
        <v>0.040022634808823676</v>
      </c>
      <c r="D19" s="436">
        <v>31999</v>
      </c>
      <c r="E19" s="422">
        <f t="shared" si="4"/>
        <v>0.2819775617988063</v>
      </c>
      <c r="F19" s="437">
        <v>41022</v>
      </c>
      <c r="G19" s="420">
        <f t="shared" si="2"/>
        <v>0.040022634808823676</v>
      </c>
      <c r="H19" s="436">
        <v>31999</v>
      </c>
      <c r="I19" s="423">
        <f t="shared" si="5"/>
        <v>0.2819775617988063</v>
      </c>
      <c r="J19" s="424"/>
    </row>
    <row r="20" spans="1:10" ht="15.75" customHeight="1">
      <c r="A20" s="418" t="s">
        <v>49</v>
      </c>
      <c r="B20" s="435">
        <v>21503</v>
      </c>
      <c r="C20" s="420">
        <f t="shared" si="0"/>
        <v>0.020979150609286127</v>
      </c>
      <c r="D20" s="436">
        <v>12498</v>
      </c>
      <c r="E20" s="422">
        <f t="shared" si="4"/>
        <v>0.7205152824451913</v>
      </c>
      <c r="F20" s="437">
        <v>21503</v>
      </c>
      <c r="G20" s="420">
        <f t="shared" si="2"/>
        <v>0.020979150609286127</v>
      </c>
      <c r="H20" s="436">
        <v>12498</v>
      </c>
      <c r="I20" s="423">
        <f t="shared" si="5"/>
        <v>0.7205152824451913</v>
      </c>
      <c r="J20" s="424"/>
    </row>
    <row r="21" spans="1:10" ht="15.75" customHeight="1">
      <c r="A21" s="418" t="s">
        <v>48</v>
      </c>
      <c r="B21" s="435">
        <v>20356</v>
      </c>
      <c r="C21" s="420">
        <f t="shared" si="0"/>
        <v>0.01986009346615023</v>
      </c>
      <c r="D21" s="436">
        <v>215</v>
      </c>
      <c r="E21" s="438" t="s">
        <v>150</v>
      </c>
      <c r="F21" s="437">
        <v>20356</v>
      </c>
      <c r="G21" s="420">
        <f t="shared" si="2"/>
        <v>0.01986009346615023</v>
      </c>
      <c r="H21" s="436">
        <v>215</v>
      </c>
      <c r="I21" s="423">
        <f t="shared" si="5"/>
        <v>93.67906976744186</v>
      </c>
      <c r="J21" s="424"/>
    </row>
    <row r="22" spans="1:10" ht="15.75" customHeight="1" thickBot="1">
      <c r="A22" s="440" t="s">
        <v>50</v>
      </c>
      <c r="B22" s="435">
        <v>14414</v>
      </c>
      <c r="C22" s="420">
        <f t="shared" si="0"/>
        <v>0.014062850620018146</v>
      </c>
      <c r="D22" s="436">
        <v>16164</v>
      </c>
      <c r="E22" s="422">
        <f t="shared" si="4"/>
        <v>-0.10826528087107157</v>
      </c>
      <c r="F22" s="437">
        <v>14414</v>
      </c>
      <c r="G22" s="420">
        <f t="shared" si="2"/>
        <v>0.014062850620018146</v>
      </c>
      <c r="H22" s="436">
        <v>16164</v>
      </c>
      <c r="I22" s="423">
        <f t="shared" si="5"/>
        <v>-0.10826528087107157</v>
      </c>
      <c r="J22" s="424"/>
    </row>
    <row r="23" spans="1:10" s="434" customFormat="1" ht="15.75" customHeight="1">
      <c r="A23" s="426" t="s">
        <v>110</v>
      </c>
      <c r="B23" s="431">
        <f>SUM(B24:B27)</f>
        <v>78981</v>
      </c>
      <c r="C23" s="428">
        <f t="shared" si="0"/>
        <v>0.0770568894699357</v>
      </c>
      <c r="D23" s="429">
        <f>SUM(D24:D27)</f>
        <v>50930</v>
      </c>
      <c r="E23" s="430">
        <f t="shared" si="4"/>
        <v>0.550775574317691</v>
      </c>
      <c r="F23" s="431">
        <f>SUM(F24:F27)</f>
        <v>78981</v>
      </c>
      <c r="G23" s="428">
        <f t="shared" si="2"/>
        <v>0.0770568894699357</v>
      </c>
      <c r="H23" s="429">
        <f>SUM(H24:H27)</f>
        <v>50930</v>
      </c>
      <c r="I23" s="432">
        <f t="shared" si="5"/>
        <v>0.550775574317691</v>
      </c>
      <c r="J23" s="433"/>
    </row>
    <row r="24" spans="1:10" ht="15.75" customHeight="1">
      <c r="A24" s="418" t="s">
        <v>47</v>
      </c>
      <c r="B24" s="437">
        <v>29143</v>
      </c>
      <c r="C24" s="420">
        <f t="shared" si="0"/>
        <v>0.028433027308116334</v>
      </c>
      <c r="D24" s="436">
        <v>28115</v>
      </c>
      <c r="E24" s="422">
        <f t="shared" si="4"/>
        <v>0.03656411168415441</v>
      </c>
      <c r="F24" s="437">
        <v>29143</v>
      </c>
      <c r="G24" s="420">
        <f t="shared" si="2"/>
        <v>0.028433027308116334</v>
      </c>
      <c r="H24" s="436">
        <v>28115</v>
      </c>
      <c r="I24" s="423">
        <f t="shared" si="5"/>
        <v>0.03656411168415441</v>
      </c>
      <c r="J24" s="424"/>
    </row>
    <row r="25" spans="1:10" ht="15.75" customHeight="1">
      <c r="A25" s="418" t="s">
        <v>50</v>
      </c>
      <c r="B25" s="437">
        <v>17070</v>
      </c>
      <c r="C25" s="420">
        <f t="shared" si="0"/>
        <v>0.016654145975004146</v>
      </c>
      <c r="D25" s="436">
        <v>11184</v>
      </c>
      <c r="E25" s="422">
        <f t="shared" si="4"/>
        <v>0.5262875536480687</v>
      </c>
      <c r="F25" s="437">
        <v>17070</v>
      </c>
      <c r="G25" s="420">
        <f t="shared" si="2"/>
        <v>0.016654145975004146</v>
      </c>
      <c r="H25" s="436">
        <v>11184</v>
      </c>
      <c r="I25" s="423">
        <f t="shared" si="5"/>
        <v>0.5262875536480687</v>
      </c>
      <c r="J25" s="424"/>
    </row>
    <row r="26" spans="1:10" ht="15.75" customHeight="1">
      <c r="A26" s="418" t="s">
        <v>48</v>
      </c>
      <c r="B26" s="437">
        <v>17030</v>
      </c>
      <c r="C26" s="420">
        <f t="shared" si="0"/>
        <v>0.01661512044254954</v>
      </c>
      <c r="D26" s="436">
        <v>291</v>
      </c>
      <c r="E26" s="438" t="s">
        <v>150</v>
      </c>
      <c r="F26" s="437">
        <v>17030</v>
      </c>
      <c r="G26" s="420">
        <f t="shared" si="2"/>
        <v>0.01661512044254954</v>
      </c>
      <c r="H26" s="436">
        <v>291</v>
      </c>
      <c r="I26" s="439" t="s">
        <v>150</v>
      </c>
      <c r="J26" s="424"/>
    </row>
    <row r="27" spans="1:10" ht="15.75" customHeight="1" thickBot="1">
      <c r="A27" s="418" t="s">
        <v>49</v>
      </c>
      <c r="B27" s="437">
        <v>15738</v>
      </c>
      <c r="C27" s="420">
        <f t="shared" si="0"/>
        <v>0.015354595744265686</v>
      </c>
      <c r="D27" s="436">
        <v>11340</v>
      </c>
      <c r="E27" s="422">
        <f t="shared" si="4"/>
        <v>0.38783068783068786</v>
      </c>
      <c r="F27" s="437">
        <v>15738</v>
      </c>
      <c r="G27" s="420">
        <f t="shared" si="2"/>
        <v>0.015354595744265686</v>
      </c>
      <c r="H27" s="436">
        <v>11340</v>
      </c>
      <c r="I27" s="423">
        <f t="shared" si="5"/>
        <v>0.38783068783068786</v>
      </c>
      <c r="J27" s="424"/>
    </row>
    <row r="28" spans="1:10" s="434" customFormat="1" ht="15.75" customHeight="1">
      <c r="A28" s="426" t="s">
        <v>116</v>
      </c>
      <c r="B28" s="431">
        <f>SUM(B29:B32)</f>
        <v>26211</v>
      </c>
      <c r="C28" s="428">
        <f t="shared" si="0"/>
        <v>0.025572455779193537</v>
      </c>
      <c r="D28" s="429">
        <f>SUM(D29:D32)</f>
        <v>23167</v>
      </c>
      <c r="E28" s="430">
        <f t="shared" si="4"/>
        <v>0.13139379289506636</v>
      </c>
      <c r="F28" s="431">
        <f>SUM(F29:F32)</f>
        <v>26211</v>
      </c>
      <c r="G28" s="428">
        <f t="shared" si="2"/>
        <v>0.025572455779193537</v>
      </c>
      <c r="H28" s="429">
        <f>SUM(H29:H32)</f>
        <v>23167</v>
      </c>
      <c r="I28" s="432">
        <f t="shared" si="5"/>
        <v>0.13139379289506636</v>
      </c>
      <c r="J28" s="433"/>
    </row>
    <row r="29" spans="1:10" ht="15.75" customHeight="1">
      <c r="A29" s="418" t="s">
        <v>50</v>
      </c>
      <c r="B29" s="437">
        <v>15416</v>
      </c>
      <c r="C29" s="420">
        <f t="shared" si="0"/>
        <v>0.015040440208006088</v>
      </c>
      <c r="D29" s="436">
        <v>13280</v>
      </c>
      <c r="E29" s="422">
        <f t="shared" si="4"/>
        <v>0.16084337349397582</v>
      </c>
      <c r="F29" s="437">
        <v>15416</v>
      </c>
      <c r="G29" s="420">
        <f t="shared" si="2"/>
        <v>0.015040440208006088</v>
      </c>
      <c r="H29" s="436">
        <v>13280</v>
      </c>
      <c r="I29" s="423">
        <f t="shared" si="5"/>
        <v>0.16084337349397582</v>
      </c>
      <c r="J29" s="424"/>
    </row>
    <row r="30" spans="1:10" ht="15.75" customHeight="1">
      <c r="A30" s="418" t="s">
        <v>47</v>
      </c>
      <c r="B30" s="437">
        <v>7842</v>
      </c>
      <c r="C30" s="420">
        <f t="shared" si="0"/>
        <v>0.007650955637725982</v>
      </c>
      <c r="D30" s="436">
        <v>7565</v>
      </c>
      <c r="E30" s="422">
        <f>(B30/D30-1)</f>
        <v>0.03661599471249177</v>
      </c>
      <c r="F30" s="437">
        <v>7842</v>
      </c>
      <c r="G30" s="420">
        <f t="shared" si="2"/>
        <v>0.007650955637725982</v>
      </c>
      <c r="H30" s="436">
        <v>7565</v>
      </c>
      <c r="I30" s="423">
        <f>(F30/H30-1)</f>
        <v>0.03661599471249177</v>
      </c>
      <c r="J30" s="424"/>
    </row>
    <row r="31" spans="1:10" ht="15.75" customHeight="1">
      <c r="A31" s="418" t="s">
        <v>48</v>
      </c>
      <c r="B31" s="437">
        <v>2713</v>
      </c>
      <c r="C31" s="420">
        <f t="shared" si="0"/>
        <v>0.0026469067387338164</v>
      </c>
      <c r="D31" s="436">
        <v>57</v>
      </c>
      <c r="E31" s="438" t="s">
        <v>150</v>
      </c>
      <c r="F31" s="437">
        <v>2713</v>
      </c>
      <c r="G31" s="420">
        <f t="shared" si="2"/>
        <v>0.0026469067387338164</v>
      </c>
      <c r="H31" s="436">
        <v>57</v>
      </c>
      <c r="I31" s="423" t="s">
        <v>150</v>
      </c>
      <c r="J31" s="424"/>
    </row>
    <row r="32" spans="1:10" ht="15.75" customHeight="1" thickBot="1">
      <c r="A32" s="418" t="s">
        <v>102</v>
      </c>
      <c r="B32" s="437">
        <v>240</v>
      </c>
      <c r="C32" s="420">
        <f t="shared" si="0"/>
        <v>0.00023415319472765055</v>
      </c>
      <c r="D32" s="436">
        <v>2265</v>
      </c>
      <c r="E32" s="422">
        <f>(B32/D32-1)</f>
        <v>-0.8940397350993378</v>
      </c>
      <c r="F32" s="437">
        <v>240</v>
      </c>
      <c r="G32" s="420">
        <f t="shared" si="2"/>
        <v>0.00023415319472765055</v>
      </c>
      <c r="H32" s="436">
        <v>2265</v>
      </c>
      <c r="I32" s="423">
        <f>(F32/H32-1)</f>
        <v>-0.8940397350993378</v>
      </c>
      <c r="J32" s="424"/>
    </row>
    <row r="33" spans="1:10" s="434" customFormat="1" ht="15.75" customHeight="1">
      <c r="A33" s="426" t="s">
        <v>112</v>
      </c>
      <c r="B33" s="431">
        <f>SUM(B34:B37)</f>
        <v>47411</v>
      </c>
      <c r="C33" s="428">
        <f t="shared" si="0"/>
        <v>0.046255987980136005</v>
      </c>
      <c r="D33" s="429">
        <f>SUM(D34:D37)</f>
        <v>26007</v>
      </c>
      <c r="E33" s="430">
        <f t="shared" si="4"/>
        <v>0.8230091898335063</v>
      </c>
      <c r="F33" s="431">
        <f>SUM(F34:F37)</f>
        <v>47411</v>
      </c>
      <c r="G33" s="428">
        <f t="shared" si="2"/>
        <v>0.046255987980136005</v>
      </c>
      <c r="H33" s="429">
        <f>SUM(H34:H37)</f>
        <v>26007</v>
      </c>
      <c r="I33" s="432">
        <f t="shared" si="5"/>
        <v>0.8230091898335063</v>
      </c>
      <c r="J33" s="433"/>
    </row>
    <row r="34" spans="1:10" ht="15.75" customHeight="1">
      <c r="A34" s="418" t="s">
        <v>50</v>
      </c>
      <c r="B34" s="437">
        <v>18816</v>
      </c>
      <c r="C34" s="420">
        <f t="shared" si="0"/>
        <v>0.018357610466647804</v>
      </c>
      <c r="D34" s="436">
        <v>16058</v>
      </c>
      <c r="E34" s="422">
        <f t="shared" si="4"/>
        <v>0.17175239755884908</v>
      </c>
      <c r="F34" s="437">
        <v>18816</v>
      </c>
      <c r="G34" s="420">
        <f t="shared" si="2"/>
        <v>0.018357610466647804</v>
      </c>
      <c r="H34" s="436">
        <v>16058</v>
      </c>
      <c r="I34" s="423">
        <f t="shared" si="5"/>
        <v>0.17175239755884908</v>
      </c>
      <c r="J34" s="424"/>
    </row>
    <row r="35" spans="1:10" ht="15.75" customHeight="1">
      <c r="A35" s="418" t="s">
        <v>49</v>
      </c>
      <c r="B35" s="437">
        <v>11083</v>
      </c>
      <c r="C35" s="420">
        <f t="shared" si="0"/>
        <v>0.01081299940486063</v>
      </c>
      <c r="D35" s="436">
        <v>5896</v>
      </c>
      <c r="E35" s="422">
        <f>(B35/D35-1)</f>
        <v>0.8797489823609226</v>
      </c>
      <c r="F35" s="437">
        <v>11083</v>
      </c>
      <c r="G35" s="420">
        <f t="shared" si="2"/>
        <v>0.01081299940486063</v>
      </c>
      <c r="H35" s="436">
        <v>5896</v>
      </c>
      <c r="I35" s="423">
        <f>(F35/H35-1)</f>
        <v>0.8797489823609226</v>
      </c>
      <c r="J35" s="424"/>
    </row>
    <row r="36" spans="1:10" ht="15.75" customHeight="1">
      <c r="A36" s="418" t="s">
        <v>48</v>
      </c>
      <c r="B36" s="437">
        <v>9382</v>
      </c>
      <c r="C36" s="420">
        <f t="shared" si="0"/>
        <v>0.009153438637228407</v>
      </c>
      <c r="D36" s="436">
        <v>68</v>
      </c>
      <c r="E36" s="438" t="s">
        <v>150</v>
      </c>
      <c r="F36" s="437">
        <v>9382</v>
      </c>
      <c r="G36" s="420">
        <f t="shared" si="2"/>
        <v>0.009153438637228407</v>
      </c>
      <c r="H36" s="436">
        <v>68</v>
      </c>
      <c r="I36" s="439" t="s">
        <v>150</v>
      </c>
      <c r="J36" s="424"/>
    </row>
    <row r="37" spans="1:10" ht="15.75" customHeight="1" thickBot="1">
      <c r="A37" s="418" t="s">
        <v>47</v>
      </c>
      <c r="B37" s="437">
        <v>8130</v>
      </c>
      <c r="C37" s="420">
        <f t="shared" si="0"/>
        <v>0.007931939471399163</v>
      </c>
      <c r="D37" s="436">
        <v>3985</v>
      </c>
      <c r="E37" s="422">
        <f>(B37/D37-1)</f>
        <v>1.0401505646173148</v>
      </c>
      <c r="F37" s="437">
        <v>8130</v>
      </c>
      <c r="G37" s="420">
        <f t="shared" si="2"/>
        <v>0.007931939471399163</v>
      </c>
      <c r="H37" s="436">
        <v>3985</v>
      </c>
      <c r="I37" s="423">
        <f t="shared" si="5"/>
        <v>1.0401505646173148</v>
      </c>
      <c r="J37" s="424"/>
    </row>
    <row r="38" spans="1:10" s="434" customFormat="1" ht="15.75" customHeight="1">
      <c r="A38" s="426" t="s">
        <v>113</v>
      </c>
      <c r="B38" s="431">
        <f>SUM(B39:B42)</f>
        <v>38559</v>
      </c>
      <c r="C38" s="428">
        <f t="shared" si="0"/>
        <v>0.03761963764793116</v>
      </c>
      <c r="D38" s="429">
        <f>SUM(D39:D42)</f>
        <v>23027</v>
      </c>
      <c r="E38" s="430">
        <f t="shared" si="4"/>
        <v>0.6745125287705738</v>
      </c>
      <c r="F38" s="431">
        <f>SUM(F39:F42)</f>
        <v>38559</v>
      </c>
      <c r="G38" s="428">
        <f t="shared" si="2"/>
        <v>0.03761963764793116</v>
      </c>
      <c r="H38" s="429">
        <f>SUM(H39:H42)</f>
        <v>23027</v>
      </c>
      <c r="I38" s="432">
        <f t="shared" si="5"/>
        <v>0.6745125287705738</v>
      </c>
      <c r="J38" s="433"/>
    </row>
    <row r="39" spans="1:10" ht="15.75" customHeight="1">
      <c r="A39" s="418" t="s">
        <v>49</v>
      </c>
      <c r="B39" s="437">
        <v>11679</v>
      </c>
      <c r="C39" s="420">
        <f aca="true" t="shared" si="6" ref="C39:C58">(B39/$B$6)</f>
        <v>0.011394479838434295</v>
      </c>
      <c r="D39" s="436">
        <v>7729</v>
      </c>
      <c r="E39" s="422">
        <f t="shared" si="4"/>
        <v>0.5110622331478847</v>
      </c>
      <c r="F39" s="437">
        <v>11679</v>
      </c>
      <c r="G39" s="420">
        <f aca="true" t="shared" si="7" ref="G39:G58">(F39/$F$6)</f>
        <v>0.011394479838434295</v>
      </c>
      <c r="H39" s="436">
        <v>7729</v>
      </c>
      <c r="I39" s="423">
        <f t="shared" si="5"/>
        <v>0.5110622331478847</v>
      </c>
      <c r="J39" s="424"/>
    </row>
    <row r="40" spans="1:10" ht="15.75" customHeight="1">
      <c r="A40" s="418" t="s">
        <v>50</v>
      </c>
      <c r="B40" s="437">
        <v>9633</v>
      </c>
      <c r="C40" s="420">
        <f t="shared" si="6"/>
        <v>0.009398323853381074</v>
      </c>
      <c r="D40" s="436">
        <v>2851</v>
      </c>
      <c r="E40" s="422">
        <f>(B40/D40-1)</f>
        <v>2.3788144510698</v>
      </c>
      <c r="F40" s="437">
        <v>9633</v>
      </c>
      <c r="G40" s="420">
        <f t="shared" si="7"/>
        <v>0.009398323853381074</v>
      </c>
      <c r="H40" s="436">
        <v>2851</v>
      </c>
      <c r="I40" s="423">
        <f>(F40/H40-1)</f>
        <v>2.3788144510698</v>
      </c>
      <c r="J40" s="424"/>
    </row>
    <row r="41" spans="1:10" ht="15.75" customHeight="1">
      <c r="A41" s="418" t="s">
        <v>47</v>
      </c>
      <c r="B41" s="437">
        <v>9074</v>
      </c>
      <c r="C41" s="420">
        <f t="shared" si="6"/>
        <v>0.008852942037327921</v>
      </c>
      <c r="D41" s="436">
        <v>12371</v>
      </c>
      <c r="E41" s="422">
        <f>(B41/D41-1)</f>
        <v>-0.2665103871958613</v>
      </c>
      <c r="F41" s="437">
        <v>9074</v>
      </c>
      <c r="G41" s="420">
        <f t="shared" si="7"/>
        <v>0.008852942037327921</v>
      </c>
      <c r="H41" s="436">
        <v>12371</v>
      </c>
      <c r="I41" s="423">
        <f>(F41/H41-1)</f>
        <v>-0.2665103871958613</v>
      </c>
      <c r="J41" s="424"/>
    </row>
    <row r="42" spans="1:10" ht="15.75" customHeight="1" thickBot="1">
      <c r="A42" s="418" t="s">
        <v>48</v>
      </c>
      <c r="B42" s="437">
        <v>8173</v>
      </c>
      <c r="C42" s="420">
        <f t="shared" si="6"/>
        <v>0.007973891918787867</v>
      </c>
      <c r="D42" s="436">
        <v>76</v>
      </c>
      <c r="E42" s="438" t="s">
        <v>150</v>
      </c>
      <c r="F42" s="437">
        <v>8173</v>
      </c>
      <c r="G42" s="420">
        <f t="shared" si="7"/>
        <v>0.007973891918787867</v>
      </c>
      <c r="H42" s="436">
        <v>76</v>
      </c>
      <c r="I42" s="439" t="s">
        <v>150</v>
      </c>
      <c r="J42" s="424"/>
    </row>
    <row r="43" spans="1:10" s="434" customFormat="1" ht="15.75" customHeight="1">
      <c r="A43" s="426" t="s">
        <v>122</v>
      </c>
      <c r="B43" s="431">
        <f>SUM(B44:B46)</f>
        <v>11780</v>
      </c>
      <c r="C43" s="428">
        <f t="shared" si="6"/>
        <v>0.011493019307882182</v>
      </c>
      <c r="D43" s="429">
        <f>SUM(D44:D46)</f>
        <v>8169</v>
      </c>
      <c r="E43" s="430">
        <f t="shared" si="4"/>
        <v>0.44203696902925693</v>
      </c>
      <c r="F43" s="431">
        <f>SUM(F44:F46)</f>
        <v>11780</v>
      </c>
      <c r="G43" s="428">
        <f t="shared" si="7"/>
        <v>0.011493019307882182</v>
      </c>
      <c r="H43" s="429">
        <f>SUM(H44:H46)</f>
        <v>8169</v>
      </c>
      <c r="I43" s="432">
        <f t="shared" si="5"/>
        <v>0.44203696902925693</v>
      </c>
      <c r="J43" s="433"/>
    </row>
    <row r="44" spans="1:10" ht="15.75" customHeight="1">
      <c r="A44" s="440" t="s">
        <v>47</v>
      </c>
      <c r="B44" s="437">
        <v>8916</v>
      </c>
      <c r="C44" s="420">
        <f>(B44/$B$6)</f>
        <v>0.008698791184132219</v>
      </c>
      <c r="D44" s="436">
        <v>6334</v>
      </c>
      <c r="E44" s="422">
        <f>(B44/D44-1)</f>
        <v>0.40764130091569317</v>
      </c>
      <c r="F44" s="437">
        <v>8916</v>
      </c>
      <c r="G44" s="420">
        <f t="shared" si="7"/>
        <v>0.008698791184132219</v>
      </c>
      <c r="H44" s="436">
        <v>6334</v>
      </c>
      <c r="I44" s="423">
        <f t="shared" si="5"/>
        <v>0.40764130091569317</v>
      </c>
      <c r="J44" s="424"/>
    </row>
    <row r="45" spans="1:10" ht="15.75" customHeight="1">
      <c r="A45" s="440" t="s">
        <v>50</v>
      </c>
      <c r="B45" s="437">
        <v>2224</v>
      </c>
      <c r="C45" s="420">
        <f>(B45/$B$6)</f>
        <v>0.0021698196044762285</v>
      </c>
      <c r="D45" s="436">
        <v>1676</v>
      </c>
      <c r="E45" s="422">
        <f>(B45/D45-1)</f>
        <v>0.3269689737470167</v>
      </c>
      <c r="F45" s="437">
        <v>2224</v>
      </c>
      <c r="G45" s="420">
        <f t="shared" si="7"/>
        <v>0.0021698196044762285</v>
      </c>
      <c r="H45" s="436">
        <v>1676</v>
      </c>
      <c r="I45" s="423">
        <f>(F45/H45-1)</f>
        <v>0.3269689737470167</v>
      </c>
      <c r="J45" s="424"/>
    </row>
    <row r="46" spans="1:10" ht="15.75" customHeight="1" thickBot="1">
      <c r="A46" s="440" t="s">
        <v>102</v>
      </c>
      <c r="B46" s="437">
        <v>640</v>
      </c>
      <c r="C46" s="420">
        <f>(B46/$B$6)</f>
        <v>0.0006244085192737348</v>
      </c>
      <c r="D46" s="436">
        <v>159</v>
      </c>
      <c r="E46" s="422">
        <f>(B46/D46-1)</f>
        <v>3.0251572327044025</v>
      </c>
      <c r="F46" s="437">
        <v>640</v>
      </c>
      <c r="G46" s="420">
        <f t="shared" si="7"/>
        <v>0.0006244085192737348</v>
      </c>
      <c r="H46" s="436">
        <v>159</v>
      </c>
      <c r="I46" s="423">
        <f>(F46/H46-1)</f>
        <v>3.0251572327044025</v>
      </c>
      <c r="J46" s="424"/>
    </row>
    <row r="47" spans="1:10" ht="15.75" customHeight="1">
      <c r="A47" s="426" t="s">
        <v>115</v>
      </c>
      <c r="B47" s="431">
        <f>SUM(B48:B50)</f>
        <v>31069</v>
      </c>
      <c r="C47" s="428">
        <f t="shared" si="6"/>
        <v>0.03031210669580573</v>
      </c>
      <c r="D47" s="429">
        <f>SUM(D48:D50)</f>
        <v>16454</v>
      </c>
      <c r="E47" s="430">
        <f t="shared" si="4"/>
        <v>0.8882338641059924</v>
      </c>
      <c r="F47" s="431">
        <f>SUM(F48:F50)</f>
        <v>31069</v>
      </c>
      <c r="G47" s="428">
        <f t="shared" si="7"/>
        <v>0.03031210669580573</v>
      </c>
      <c r="H47" s="429">
        <f>SUM(H48:H50)</f>
        <v>16454</v>
      </c>
      <c r="I47" s="432">
        <f t="shared" si="5"/>
        <v>0.8882338641059924</v>
      </c>
      <c r="J47" s="424"/>
    </row>
    <row r="48" spans="1:10" ht="15.75" customHeight="1">
      <c r="A48" s="440" t="s">
        <v>48</v>
      </c>
      <c r="B48" s="437">
        <v>11867</v>
      </c>
      <c r="C48" s="420">
        <f>(B48/$B$6)</f>
        <v>0.011577899840970955</v>
      </c>
      <c r="D48" s="436">
        <v>217</v>
      </c>
      <c r="E48" s="438" t="s">
        <v>150</v>
      </c>
      <c r="F48" s="437">
        <v>11867</v>
      </c>
      <c r="G48" s="420">
        <f t="shared" si="7"/>
        <v>0.011577899840970955</v>
      </c>
      <c r="H48" s="436">
        <v>217</v>
      </c>
      <c r="I48" s="439" t="s">
        <v>150</v>
      </c>
      <c r="J48" s="424"/>
    </row>
    <row r="49" spans="1:10" ht="15.75" customHeight="1">
      <c r="A49" s="440" t="s">
        <v>49</v>
      </c>
      <c r="B49" s="437">
        <v>10968</v>
      </c>
      <c r="C49" s="420">
        <f>(B49/$B$6)</f>
        <v>0.010700800999053631</v>
      </c>
      <c r="D49" s="436">
        <v>8378</v>
      </c>
      <c r="E49" s="422">
        <f>(B49/D49-1)</f>
        <v>0.30914299355454755</v>
      </c>
      <c r="F49" s="437">
        <v>10968</v>
      </c>
      <c r="G49" s="420">
        <f t="shared" si="7"/>
        <v>0.010700800999053631</v>
      </c>
      <c r="H49" s="436">
        <v>8378</v>
      </c>
      <c r="I49" s="423">
        <f>(F49/H49-1)</f>
        <v>0.30914299355454755</v>
      </c>
      <c r="J49" s="424"/>
    </row>
    <row r="50" spans="1:10" ht="15.75" customHeight="1" thickBot="1">
      <c r="A50" s="440" t="s">
        <v>50</v>
      </c>
      <c r="B50" s="437">
        <v>8234</v>
      </c>
      <c r="C50" s="420">
        <f>(B50/$B$6)</f>
        <v>0.008033405855781144</v>
      </c>
      <c r="D50" s="436">
        <v>7859</v>
      </c>
      <c r="E50" s="422">
        <f>(B50/D50-1)</f>
        <v>0.047715994401323236</v>
      </c>
      <c r="F50" s="437">
        <v>8234</v>
      </c>
      <c r="G50" s="420">
        <f t="shared" si="7"/>
        <v>0.008033405855781144</v>
      </c>
      <c r="H50" s="436">
        <v>7859</v>
      </c>
      <c r="I50" s="423">
        <f>(F50/H50-1)</f>
        <v>0.047715994401323236</v>
      </c>
      <c r="J50" s="424"/>
    </row>
    <row r="51" spans="1:10" s="434" customFormat="1" ht="15.75" customHeight="1" thickBot="1">
      <c r="A51" s="441" t="s">
        <v>151</v>
      </c>
      <c r="B51" s="442">
        <f>SUM(B52:B58)</f>
        <v>479666</v>
      </c>
      <c r="C51" s="443">
        <f t="shared" si="6"/>
        <v>0.46798052625930514</v>
      </c>
      <c r="D51" s="444">
        <f>SUM(D52:D58)</f>
        <v>382478</v>
      </c>
      <c r="E51" s="445">
        <f t="shared" si="4"/>
        <v>0.2541008894629233</v>
      </c>
      <c r="F51" s="442">
        <f>SUM(F52:F58)</f>
        <v>479666</v>
      </c>
      <c r="G51" s="443">
        <f t="shared" si="7"/>
        <v>0.46798052625930514</v>
      </c>
      <c r="H51" s="444">
        <f>SUM(H52:H58)</f>
        <v>382478</v>
      </c>
      <c r="I51" s="445">
        <f t="shared" si="5"/>
        <v>0.2541008894629233</v>
      </c>
      <c r="J51" s="433"/>
    </row>
    <row r="52" spans="1:10" ht="15.75" customHeight="1">
      <c r="A52" s="446" t="s">
        <v>47</v>
      </c>
      <c r="B52" s="447">
        <v>121602</v>
      </c>
      <c r="C52" s="448">
        <f t="shared" si="6"/>
        <v>0.11863956993863235</v>
      </c>
      <c r="D52" s="449">
        <v>97103</v>
      </c>
      <c r="E52" s="450">
        <f t="shared" si="4"/>
        <v>0.25229910507399356</v>
      </c>
      <c r="F52" s="447">
        <v>121602</v>
      </c>
      <c r="G52" s="451">
        <f t="shared" si="7"/>
        <v>0.11863956993863235</v>
      </c>
      <c r="H52" s="452">
        <v>97103</v>
      </c>
      <c r="I52" s="450">
        <f t="shared" si="5"/>
        <v>0.25229910507399356</v>
      </c>
      <c r="J52" s="424"/>
    </row>
    <row r="53" spans="1:10" ht="15.75" customHeight="1">
      <c r="A53" s="418" t="s">
        <v>48</v>
      </c>
      <c r="B53" s="437">
        <v>106463</v>
      </c>
      <c r="C53" s="420">
        <f t="shared" si="6"/>
        <v>0.10386938154287442</v>
      </c>
      <c r="D53" s="436">
        <v>55155</v>
      </c>
      <c r="E53" s="423">
        <f t="shared" si="4"/>
        <v>0.9302511105067537</v>
      </c>
      <c r="F53" s="437">
        <v>106463</v>
      </c>
      <c r="G53" s="422">
        <f t="shared" si="7"/>
        <v>0.10386938154287442</v>
      </c>
      <c r="H53" s="453">
        <v>55155</v>
      </c>
      <c r="I53" s="423">
        <f t="shared" si="5"/>
        <v>0.9302511105067537</v>
      </c>
      <c r="J53" s="424"/>
    </row>
    <row r="54" spans="1:10" ht="15.75" customHeight="1">
      <c r="A54" s="418" t="s">
        <v>49</v>
      </c>
      <c r="B54" s="437">
        <v>85914</v>
      </c>
      <c r="C54" s="420">
        <f t="shared" si="6"/>
        <v>0.08382098988263072</v>
      </c>
      <c r="D54" s="436">
        <v>74139</v>
      </c>
      <c r="E54" s="423">
        <f t="shared" si="4"/>
        <v>0.15882329138510087</v>
      </c>
      <c r="F54" s="437">
        <v>85914</v>
      </c>
      <c r="G54" s="422">
        <f t="shared" si="7"/>
        <v>0.08382098988263072</v>
      </c>
      <c r="H54" s="453">
        <v>74139</v>
      </c>
      <c r="I54" s="423">
        <f t="shared" si="5"/>
        <v>0.15882329138510087</v>
      </c>
      <c r="J54" s="424"/>
    </row>
    <row r="55" spans="1:10" ht="15.75" customHeight="1">
      <c r="A55" s="418" t="s">
        <v>51</v>
      </c>
      <c r="B55" s="437">
        <v>69798</v>
      </c>
      <c r="C55" s="420">
        <f t="shared" si="6"/>
        <v>0.06809760285666898</v>
      </c>
      <c r="D55" s="436">
        <v>69467</v>
      </c>
      <c r="E55" s="423">
        <f t="shared" si="4"/>
        <v>0.004764852375948259</v>
      </c>
      <c r="F55" s="437">
        <v>69798</v>
      </c>
      <c r="G55" s="422">
        <f t="shared" si="7"/>
        <v>0.06809760285666898</v>
      </c>
      <c r="H55" s="453">
        <v>69467</v>
      </c>
      <c r="I55" s="423">
        <f t="shared" si="5"/>
        <v>0.004764852375948259</v>
      </c>
      <c r="J55" s="424"/>
    </row>
    <row r="56" spans="1:10" ht="15.75" customHeight="1">
      <c r="A56" s="418" t="s">
        <v>50</v>
      </c>
      <c r="B56" s="437">
        <v>55143</v>
      </c>
      <c r="C56" s="420">
        <f t="shared" si="6"/>
        <v>0.053799623403611815</v>
      </c>
      <c r="D56" s="436">
        <v>53288</v>
      </c>
      <c r="E56" s="423">
        <f t="shared" si="4"/>
        <v>0.03481083921333128</v>
      </c>
      <c r="F56" s="437">
        <v>55143</v>
      </c>
      <c r="G56" s="422">
        <f t="shared" si="7"/>
        <v>0.053799623403611815</v>
      </c>
      <c r="H56" s="453">
        <v>53288</v>
      </c>
      <c r="I56" s="423">
        <f t="shared" si="5"/>
        <v>0.03481083921333128</v>
      </c>
      <c r="J56" s="424"/>
    </row>
    <row r="57" spans="1:11" ht="15.75" customHeight="1">
      <c r="A57" s="418" t="s">
        <v>52</v>
      </c>
      <c r="B57" s="437">
        <v>25264</v>
      </c>
      <c r="C57" s="420">
        <f t="shared" si="6"/>
        <v>0.024648526298330684</v>
      </c>
      <c r="D57" s="436">
        <v>22233</v>
      </c>
      <c r="E57" s="423">
        <f t="shared" si="4"/>
        <v>0.136328880492961</v>
      </c>
      <c r="F57" s="437">
        <v>25264</v>
      </c>
      <c r="G57" s="422">
        <f t="shared" si="7"/>
        <v>0.024648526298330684</v>
      </c>
      <c r="H57" s="453">
        <v>22233</v>
      </c>
      <c r="I57" s="423">
        <f t="shared" si="5"/>
        <v>0.136328880492961</v>
      </c>
      <c r="J57" s="424"/>
      <c r="K57" s="390"/>
    </row>
    <row r="58" spans="1:10" ht="15.75" customHeight="1" thickBot="1">
      <c r="A58" s="454" t="s">
        <v>53</v>
      </c>
      <c r="B58" s="455">
        <v>15482</v>
      </c>
      <c r="C58" s="456">
        <f t="shared" si="6"/>
        <v>0.015104832336556191</v>
      </c>
      <c r="D58" s="457">
        <v>11093</v>
      </c>
      <c r="E58" s="458">
        <f t="shared" si="4"/>
        <v>0.3956549175155504</v>
      </c>
      <c r="F58" s="455">
        <v>15482</v>
      </c>
      <c r="G58" s="459">
        <f t="shared" si="7"/>
        <v>0.015104832336556191</v>
      </c>
      <c r="H58" s="460">
        <v>11093</v>
      </c>
      <c r="I58" s="458">
        <f t="shared" si="5"/>
        <v>0.3956549175155504</v>
      </c>
      <c r="J58" s="424"/>
    </row>
    <row r="59" ht="15.75" customHeight="1">
      <c r="A59" s="461" t="s">
        <v>152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59:I65536 E59:E65536 I3:I5 E3:E5">
    <cfRule type="cellIs" priority="1" dxfId="0" operator="lessThan" stopIfTrue="1">
      <formula>0</formula>
    </cfRule>
  </conditionalFormatting>
  <conditionalFormatting sqref="E6:E58 I6:I58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55" right="0.39" top="0.27" bottom="0.18" header="0.25" footer="0.18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I36"/>
  <sheetViews>
    <sheetView showGridLines="0" zoomScale="90" zoomScaleNormal="90" workbookViewId="0" topLeftCell="A1">
      <selection activeCell="L17" sqref="L17"/>
    </sheetView>
  </sheetViews>
  <sheetFormatPr defaultColWidth="9.140625" defaultRowHeight="12.75"/>
  <cols>
    <col min="1" max="1" width="17.421875" style="462" customWidth="1"/>
    <col min="2" max="2" width="9.7109375" style="462" customWidth="1"/>
    <col min="3" max="3" width="10.421875" style="462" customWidth="1"/>
    <col min="4" max="5" width="9.421875" style="462" customWidth="1"/>
    <col min="6" max="6" width="9.28125" style="462" customWidth="1"/>
    <col min="7" max="7" width="9.8515625" style="462" customWidth="1"/>
    <col min="8" max="8" width="8.57421875" style="462" customWidth="1"/>
    <col min="9" max="9" width="9.8515625" style="462" customWidth="1"/>
    <col min="10" max="16384" width="9.140625" style="462" customWidth="1"/>
  </cols>
  <sheetData>
    <row r="1" spans="8:9" ht="18.75" thickBot="1">
      <c r="H1" s="222" t="s">
        <v>0</v>
      </c>
      <c r="I1" s="223"/>
    </row>
    <row r="2" ht="4.5" customHeight="1" thickBot="1"/>
    <row r="3" spans="1:9" ht="20.25" customHeight="1" thickBot="1" thickTop="1">
      <c r="A3" s="463" t="s">
        <v>153</v>
      </c>
      <c r="B3" s="464"/>
      <c r="C3" s="464"/>
      <c r="D3" s="464"/>
      <c r="E3" s="464"/>
      <c r="F3" s="464"/>
      <c r="G3" s="464"/>
      <c r="H3" s="464"/>
      <c r="I3" s="465"/>
    </row>
    <row r="4" spans="1:9" s="472" customFormat="1" ht="20.25" customHeight="1" thickBot="1" thickTop="1">
      <c r="A4" s="466" t="s">
        <v>105</v>
      </c>
      <c r="B4" s="467" t="s">
        <v>39</v>
      </c>
      <c r="C4" s="468"/>
      <c r="D4" s="468"/>
      <c r="E4" s="469"/>
      <c r="F4" s="470" t="s">
        <v>40</v>
      </c>
      <c r="G4" s="470"/>
      <c r="H4" s="470"/>
      <c r="I4" s="471"/>
    </row>
    <row r="5" spans="1:9" s="477" customFormat="1" ht="32.25" customHeight="1" thickBot="1">
      <c r="A5" s="473"/>
      <c r="B5" s="474" t="s">
        <v>41</v>
      </c>
      <c r="C5" s="475" t="s">
        <v>42</v>
      </c>
      <c r="D5" s="474" t="s">
        <v>43</v>
      </c>
      <c r="E5" s="476" t="s">
        <v>44</v>
      </c>
      <c r="F5" s="474" t="s">
        <v>41</v>
      </c>
      <c r="G5" s="475" t="s">
        <v>42</v>
      </c>
      <c r="H5" s="474" t="s">
        <v>43</v>
      </c>
      <c r="I5" s="476" t="s">
        <v>44</v>
      </c>
    </row>
    <row r="6" spans="1:9" s="483" customFormat="1" ht="18" customHeight="1" thickBot="1" thickTop="1">
      <c r="A6" s="478" t="s">
        <v>106</v>
      </c>
      <c r="B6" s="479">
        <f>SUM(B7:B34)</f>
        <v>6931.163999999999</v>
      </c>
      <c r="C6" s="480">
        <f>SUM(C7:C34)</f>
        <v>1</v>
      </c>
      <c r="D6" s="481">
        <f>SUM(D7:D34)</f>
        <v>6659.961</v>
      </c>
      <c r="E6" s="482">
        <f aca="true" t="shared" si="0" ref="E6:E34">(B6/D6-1)</f>
        <v>0.040721409629876026</v>
      </c>
      <c r="F6" s="481">
        <f>SUM(F7:F34)</f>
        <v>6931.163999999999</v>
      </c>
      <c r="G6" s="480">
        <f>SUM(G7:G34)</f>
        <v>1</v>
      </c>
      <c r="H6" s="481">
        <f>SUM(H7:H34)</f>
        <v>6659.961</v>
      </c>
      <c r="I6" s="482">
        <f aca="true" t="shared" si="1" ref="I6:I34">(F6/H6-1)</f>
        <v>0.040721409629876026</v>
      </c>
    </row>
    <row r="7" spans="1:9" s="490" customFormat="1" ht="18" customHeight="1" thickTop="1">
      <c r="A7" s="484" t="s">
        <v>108</v>
      </c>
      <c r="B7" s="485">
        <v>1073.492</v>
      </c>
      <c r="C7" s="486">
        <f aca="true" t="shared" si="2" ref="C7:C34">B7/$B$6</f>
        <v>0.15487903619074664</v>
      </c>
      <c r="D7" s="485">
        <v>918.935</v>
      </c>
      <c r="E7" s="487">
        <f t="shared" si="0"/>
        <v>0.16819143900275857</v>
      </c>
      <c r="F7" s="488">
        <v>1073.492</v>
      </c>
      <c r="G7" s="489">
        <f aca="true" t="shared" si="3" ref="G7:G34">(F7/$F$6)</f>
        <v>0.15487903619074664</v>
      </c>
      <c r="H7" s="485">
        <v>918.935</v>
      </c>
      <c r="I7" s="487">
        <f t="shared" si="1"/>
        <v>0.16819143900275857</v>
      </c>
    </row>
    <row r="8" spans="1:9" s="490" customFormat="1" ht="18" customHeight="1">
      <c r="A8" s="484" t="s">
        <v>107</v>
      </c>
      <c r="B8" s="485">
        <v>849.365</v>
      </c>
      <c r="C8" s="486">
        <f t="shared" si="2"/>
        <v>0.12254290909867378</v>
      </c>
      <c r="D8" s="485">
        <v>771.4010000000001</v>
      </c>
      <c r="E8" s="487">
        <f t="shared" si="0"/>
        <v>0.10106805669165575</v>
      </c>
      <c r="F8" s="488">
        <v>849.365</v>
      </c>
      <c r="G8" s="489">
        <f t="shared" si="3"/>
        <v>0.12254290909867378</v>
      </c>
      <c r="H8" s="485">
        <v>771.4010000000001</v>
      </c>
      <c r="I8" s="487">
        <f t="shared" si="1"/>
        <v>0.10106805669165575</v>
      </c>
    </row>
    <row r="9" spans="1:9" s="490" customFormat="1" ht="18" customHeight="1">
      <c r="A9" s="484" t="s">
        <v>118</v>
      </c>
      <c r="B9" s="485">
        <v>696.2069999999999</v>
      </c>
      <c r="C9" s="486">
        <f t="shared" si="2"/>
        <v>0.10044589913036252</v>
      </c>
      <c r="D9" s="485">
        <v>761.6980000000001</v>
      </c>
      <c r="E9" s="487">
        <f t="shared" si="0"/>
        <v>-0.08598027039587897</v>
      </c>
      <c r="F9" s="488">
        <v>696.2069999999999</v>
      </c>
      <c r="G9" s="489">
        <f t="shared" si="3"/>
        <v>0.10044589913036252</v>
      </c>
      <c r="H9" s="485">
        <v>761.6980000000001</v>
      </c>
      <c r="I9" s="487">
        <f t="shared" si="1"/>
        <v>-0.08598027039587897</v>
      </c>
    </row>
    <row r="10" spans="1:9" s="490" customFormat="1" ht="18" customHeight="1">
      <c r="A10" s="484" t="s">
        <v>110</v>
      </c>
      <c r="B10" s="485">
        <v>551.663</v>
      </c>
      <c r="C10" s="486">
        <f t="shared" si="2"/>
        <v>0.0795916818589201</v>
      </c>
      <c r="D10" s="485">
        <v>534.83</v>
      </c>
      <c r="E10" s="487">
        <f t="shared" si="0"/>
        <v>0.03147355234373528</v>
      </c>
      <c r="F10" s="488">
        <v>551.663</v>
      </c>
      <c r="G10" s="489">
        <f t="shared" si="3"/>
        <v>0.0795916818589201</v>
      </c>
      <c r="H10" s="485">
        <v>534.83</v>
      </c>
      <c r="I10" s="487">
        <f t="shared" si="1"/>
        <v>0.03147355234373528</v>
      </c>
    </row>
    <row r="11" spans="1:9" s="490" customFormat="1" ht="18" customHeight="1">
      <c r="A11" s="484" t="s">
        <v>109</v>
      </c>
      <c r="B11" s="485">
        <v>408.75100000000003</v>
      </c>
      <c r="C11" s="486">
        <f t="shared" si="2"/>
        <v>0.05897292287413775</v>
      </c>
      <c r="D11" s="485">
        <v>293.055</v>
      </c>
      <c r="E11" s="487">
        <f t="shared" si="0"/>
        <v>0.39479278633703574</v>
      </c>
      <c r="F11" s="488">
        <v>408.75100000000003</v>
      </c>
      <c r="G11" s="489">
        <f t="shared" si="3"/>
        <v>0.05897292287413775</v>
      </c>
      <c r="H11" s="485">
        <v>293.055</v>
      </c>
      <c r="I11" s="487">
        <f t="shared" si="1"/>
        <v>0.39479278633703574</v>
      </c>
    </row>
    <row r="12" spans="1:9" s="490" customFormat="1" ht="18" customHeight="1">
      <c r="A12" s="484" t="s">
        <v>128</v>
      </c>
      <c r="B12" s="485">
        <v>320.575</v>
      </c>
      <c r="C12" s="486">
        <f t="shared" si="2"/>
        <v>0.046251250150768336</v>
      </c>
      <c r="D12" s="485">
        <v>207.829</v>
      </c>
      <c r="E12" s="487">
        <f t="shared" si="0"/>
        <v>0.5424940696437937</v>
      </c>
      <c r="F12" s="488">
        <v>320.575</v>
      </c>
      <c r="G12" s="489">
        <f t="shared" si="3"/>
        <v>0.046251250150768336</v>
      </c>
      <c r="H12" s="485">
        <v>207.829</v>
      </c>
      <c r="I12" s="487">
        <f t="shared" si="1"/>
        <v>0.5424940696437937</v>
      </c>
    </row>
    <row r="13" spans="1:9" s="490" customFormat="1" ht="18" customHeight="1">
      <c r="A13" s="484" t="s">
        <v>114</v>
      </c>
      <c r="B13" s="485">
        <v>250.58099999999996</v>
      </c>
      <c r="C13" s="486">
        <f t="shared" si="2"/>
        <v>0.036152802040176804</v>
      </c>
      <c r="D13" s="485">
        <v>153.51899999999998</v>
      </c>
      <c r="E13" s="487">
        <f t="shared" si="0"/>
        <v>0.6322474742540012</v>
      </c>
      <c r="F13" s="488">
        <v>250.58099999999996</v>
      </c>
      <c r="G13" s="489">
        <f t="shared" si="3"/>
        <v>0.036152802040176804</v>
      </c>
      <c r="H13" s="485">
        <v>153.51899999999998</v>
      </c>
      <c r="I13" s="487">
        <f t="shared" si="1"/>
        <v>0.6322474742540012</v>
      </c>
    </row>
    <row r="14" spans="1:9" s="490" customFormat="1" ht="18" customHeight="1">
      <c r="A14" s="484" t="s">
        <v>139</v>
      </c>
      <c r="B14" s="485">
        <v>189.546</v>
      </c>
      <c r="C14" s="486">
        <f t="shared" si="2"/>
        <v>0.027346921815729657</v>
      </c>
      <c r="D14" s="485">
        <v>200.622</v>
      </c>
      <c r="E14" s="487">
        <f t="shared" si="0"/>
        <v>-0.05520830218021966</v>
      </c>
      <c r="F14" s="488">
        <v>189.546</v>
      </c>
      <c r="G14" s="489">
        <f t="shared" si="3"/>
        <v>0.027346921815729657</v>
      </c>
      <c r="H14" s="485">
        <v>200.622</v>
      </c>
      <c r="I14" s="487">
        <f t="shared" si="1"/>
        <v>-0.05520830218021966</v>
      </c>
    </row>
    <row r="15" spans="1:9" s="490" customFormat="1" ht="18" customHeight="1">
      <c r="A15" s="484" t="s">
        <v>113</v>
      </c>
      <c r="B15" s="485">
        <v>104.63300000000001</v>
      </c>
      <c r="C15" s="486">
        <f t="shared" si="2"/>
        <v>0.015096021389769457</v>
      </c>
      <c r="D15" s="485">
        <v>74.05300000000001</v>
      </c>
      <c r="E15" s="487">
        <f t="shared" si="0"/>
        <v>0.4129474835590725</v>
      </c>
      <c r="F15" s="488">
        <v>104.63300000000001</v>
      </c>
      <c r="G15" s="489">
        <f t="shared" si="3"/>
        <v>0.015096021389769457</v>
      </c>
      <c r="H15" s="485">
        <v>74.05300000000001</v>
      </c>
      <c r="I15" s="487">
        <f t="shared" si="1"/>
        <v>0.4129474835590725</v>
      </c>
    </row>
    <row r="16" spans="1:9" s="490" customFormat="1" ht="18" customHeight="1">
      <c r="A16" s="484" t="s">
        <v>111</v>
      </c>
      <c r="B16" s="485">
        <v>99.28</v>
      </c>
      <c r="C16" s="486">
        <f t="shared" si="2"/>
        <v>0.014323712438487969</v>
      </c>
      <c r="D16" s="485">
        <v>63.031</v>
      </c>
      <c r="E16" s="487">
        <f t="shared" si="0"/>
        <v>0.5750979676667036</v>
      </c>
      <c r="F16" s="488">
        <v>99.28</v>
      </c>
      <c r="G16" s="489">
        <f t="shared" si="3"/>
        <v>0.014323712438487969</v>
      </c>
      <c r="H16" s="485">
        <v>63.031</v>
      </c>
      <c r="I16" s="487">
        <f t="shared" si="1"/>
        <v>0.5750979676667036</v>
      </c>
    </row>
    <row r="17" spans="1:9" s="490" customFormat="1" ht="18" customHeight="1">
      <c r="A17" s="484" t="s">
        <v>115</v>
      </c>
      <c r="B17" s="485">
        <v>97.422</v>
      </c>
      <c r="C17" s="486">
        <f t="shared" si="2"/>
        <v>0.014055647795954621</v>
      </c>
      <c r="D17" s="485">
        <v>71.439</v>
      </c>
      <c r="E17" s="487">
        <f t="shared" si="0"/>
        <v>0.363708898500819</v>
      </c>
      <c r="F17" s="488">
        <v>97.422</v>
      </c>
      <c r="G17" s="489">
        <f t="shared" si="3"/>
        <v>0.014055647795954621</v>
      </c>
      <c r="H17" s="485">
        <v>71.439</v>
      </c>
      <c r="I17" s="487">
        <f t="shared" si="1"/>
        <v>0.363708898500819</v>
      </c>
    </row>
    <row r="18" spans="1:9" s="490" customFormat="1" ht="18" customHeight="1">
      <c r="A18" s="484" t="s">
        <v>154</v>
      </c>
      <c r="B18" s="485">
        <v>81.851</v>
      </c>
      <c r="C18" s="486">
        <f t="shared" si="2"/>
        <v>0.011809127586650672</v>
      </c>
      <c r="D18" s="485">
        <v>27.311</v>
      </c>
      <c r="E18" s="487">
        <f t="shared" si="0"/>
        <v>1.9969975467760244</v>
      </c>
      <c r="F18" s="488">
        <v>81.851</v>
      </c>
      <c r="G18" s="489">
        <f t="shared" si="3"/>
        <v>0.011809127586650672</v>
      </c>
      <c r="H18" s="485">
        <v>27.311</v>
      </c>
      <c r="I18" s="487">
        <f t="shared" si="1"/>
        <v>1.9969975467760244</v>
      </c>
    </row>
    <row r="19" spans="1:9" s="490" customFormat="1" ht="18" customHeight="1">
      <c r="A19" s="484" t="s">
        <v>116</v>
      </c>
      <c r="B19" s="485">
        <v>81.649</v>
      </c>
      <c r="C19" s="486">
        <f t="shared" si="2"/>
        <v>0.01177998385264005</v>
      </c>
      <c r="D19" s="485">
        <v>89.169</v>
      </c>
      <c r="E19" s="487">
        <f t="shared" si="0"/>
        <v>-0.0843342417207773</v>
      </c>
      <c r="F19" s="488">
        <v>81.649</v>
      </c>
      <c r="G19" s="489">
        <f t="shared" si="3"/>
        <v>0.01177998385264005</v>
      </c>
      <c r="H19" s="485">
        <v>89.169</v>
      </c>
      <c r="I19" s="487">
        <f t="shared" si="1"/>
        <v>-0.0843342417207773</v>
      </c>
    </row>
    <row r="20" spans="1:9" s="490" customFormat="1" ht="18" customHeight="1">
      <c r="A20" s="484" t="s">
        <v>123</v>
      </c>
      <c r="B20" s="485">
        <v>79.195</v>
      </c>
      <c r="C20" s="486">
        <f t="shared" si="2"/>
        <v>0.011425930767184272</v>
      </c>
      <c r="D20" s="485">
        <v>70.24</v>
      </c>
      <c r="E20" s="487">
        <f t="shared" si="0"/>
        <v>0.1274914578587698</v>
      </c>
      <c r="F20" s="488">
        <v>79.195</v>
      </c>
      <c r="G20" s="489">
        <f t="shared" si="3"/>
        <v>0.011425930767184272</v>
      </c>
      <c r="H20" s="485">
        <v>70.24</v>
      </c>
      <c r="I20" s="487">
        <f t="shared" si="1"/>
        <v>0.1274914578587698</v>
      </c>
    </row>
    <row r="21" spans="1:9" s="490" customFormat="1" ht="18" customHeight="1">
      <c r="A21" s="484" t="s">
        <v>133</v>
      </c>
      <c r="B21" s="485">
        <v>63.394</v>
      </c>
      <c r="C21" s="486">
        <f t="shared" si="2"/>
        <v>0.009146227098363277</v>
      </c>
      <c r="D21" s="485">
        <v>75.915</v>
      </c>
      <c r="E21" s="487">
        <f t="shared" si="0"/>
        <v>-0.16493446617927954</v>
      </c>
      <c r="F21" s="488">
        <v>63.394</v>
      </c>
      <c r="G21" s="489">
        <f t="shared" si="3"/>
        <v>0.009146227098363277</v>
      </c>
      <c r="H21" s="485">
        <v>75.915</v>
      </c>
      <c r="I21" s="487">
        <f t="shared" si="1"/>
        <v>-0.16493446617927954</v>
      </c>
    </row>
    <row r="22" spans="1:9" s="490" customFormat="1" ht="18" customHeight="1">
      <c r="A22" s="484" t="s">
        <v>112</v>
      </c>
      <c r="B22" s="485">
        <v>57.898</v>
      </c>
      <c r="C22" s="486">
        <f t="shared" si="2"/>
        <v>0.008353286691816845</v>
      </c>
      <c r="D22" s="485">
        <v>60.674</v>
      </c>
      <c r="E22" s="487">
        <f t="shared" si="0"/>
        <v>-0.045752711210732655</v>
      </c>
      <c r="F22" s="488">
        <v>57.898</v>
      </c>
      <c r="G22" s="489">
        <f t="shared" si="3"/>
        <v>0.008353286691816845</v>
      </c>
      <c r="H22" s="485">
        <v>60.674</v>
      </c>
      <c r="I22" s="487">
        <f t="shared" si="1"/>
        <v>-0.045752711210732655</v>
      </c>
    </row>
    <row r="23" spans="1:9" s="490" customFormat="1" ht="18" customHeight="1">
      <c r="A23" s="484" t="s">
        <v>125</v>
      </c>
      <c r="B23" s="485">
        <v>34.393</v>
      </c>
      <c r="C23" s="486">
        <f t="shared" si="2"/>
        <v>0.0049620814050857845</v>
      </c>
      <c r="D23" s="485">
        <v>47.36300000000001</v>
      </c>
      <c r="E23" s="487">
        <f t="shared" si="0"/>
        <v>-0.273842450858265</v>
      </c>
      <c r="F23" s="488">
        <v>34.393</v>
      </c>
      <c r="G23" s="489">
        <f t="shared" si="3"/>
        <v>0.0049620814050857845</v>
      </c>
      <c r="H23" s="485">
        <v>47.36300000000001</v>
      </c>
      <c r="I23" s="487">
        <f t="shared" si="1"/>
        <v>-0.273842450858265</v>
      </c>
    </row>
    <row r="24" spans="1:9" s="490" customFormat="1" ht="18" customHeight="1">
      <c r="A24" s="484" t="s">
        <v>129</v>
      </c>
      <c r="B24" s="485">
        <v>27.753</v>
      </c>
      <c r="C24" s="486">
        <f t="shared" si="2"/>
        <v>0.004004089356419788</v>
      </c>
      <c r="D24" s="485">
        <v>41.373999999999995</v>
      </c>
      <c r="E24" s="487">
        <f t="shared" si="0"/>
        <v>-0.3292164161067336</v>
      </c>
      <c r="F24" s="488">
        <v>27.753</v>
      </c>
      <c r="G24" s="489">
        <f t="shared" si="3"/>
        <v>0.004004089356419788</v>
      </c>
      <c r="H24" s="485">
        <v>41.373999999999995</v>
      </c>
      <c r="I24" s="487">
        <f t="shared" si="1"/>
        <v>-0.3292164161067336</v>
      </c>
    </row>
    <row r="25" spans="1:9" s="490" customFormat="1" ht="18" customHeight="1">
      <c r="A25" s="484" t="s">
        <v>126</v>
      </c>
      <c r="B25" s="485">
        <v>27.703</v>
      </c>
      <c r="C25" s="486">
        <f t="shared" si="2"/>
        <v>0.003996875560872604</v>
      </c>
      <c r="D25" s="485">
        <v>35.398</v>
      </c>
      <c r="E25" s="487">
        <f t="shared" si="0"/>
        <v>-0.2173851630035596</v>
      </c>
      <c r="F25" s="488">
        <v>27.703</v>
      </c>
      <c r="G25" s="489">
        <f t="shared" si="3"/>
        <v>0.003996875560872604</v>
      </c>
      <c r="H25" s="485">
        <v>35.398</v>
      </c>
      <c r="I25" s="487">
        <f t="shared" si="1"/>
        <v>-0.2173851630035596</v>
      </c>
    </row>
    <row r="26" spans="1:9" s="490" customFormat="1" ht="18" customHeight="1">
      <c r="A26" s="484" t="s">
        <v>144</v>
      </c>
      <c r="B26" s="485">
        <v>27.529</v>
      </c>
      <c r="C26" s="486">
        <f t="shared" si="2"/>
        <v>0.003971771552368405</v>
      </c>
      <c r="D26" s="485">
        <v>33.951</v>
      </c>
      <c r="E26" s="487">
        <f t="shared" si="0"/>
        <v>-0.18915495861683018</v>
      </c>
      <c r="F26" s="488">
        <v>27.529</v>
      </c>
      <c r="G26" s="489">
        <f t="shared" si="3"/>
        <v>0.003971771552368405</v>
      </c>
      <c r="H26" s="485">
        <v>33.951</v>
      </c>
      <c r="I26" s="487">
        <f t="shared" si="1"/>
        <v>-0.18915495861683018</v>
      </c>
    </row>
    <row r="27" spans="1:9" s="490" customFormat="1" ht="18" customHeight="1">
      <c r="A27" s="484" t="s">
        <v>131</v>
      </c>
      <c r="B27" s="485">
        <v>27.234</v>
      </c>
      <c r="C27" s="486">
        <f t="shared" si="2"/>
        <v>0.003929210158640022</v>
      </c>
      <c r="D27" s="485">
        <v>61.078</v>
      </c>
      <c r="E27" s="487">
        <f t="shared" si="0"/>
        <v>-0.5541111365794558</v>
      </c>
      <c r="F27" s="488">
        <v>27.234</v>
      </c>
      <c r="G27" s="489">
        <f t="shared" si="3"/>
        <v>0.003929210158640022</v>
      </c>
      <c r="H27" s="485">
        <v>61.078</v>
      </c>
      <c r="I27" s="487">
        <f t="shared" si="1"/>
        <v>-0.5541111365794558</v>
      </c>
    </row>
    <row r="28" spans="1:9" s="490" customFormat="1" ht="18" customHeight="1">
      <c r="A28" s="484" t="s">
        <v>122</v>
      </c>
      <c r="B28" s="485">
        <v>26.557000000000002</v>
      </c>
      <c r="C28" s="486">
        <f t="shared" si="2"/>
        <v>0.0038315353669311544</v>
      </c>
      <c r="D28" s="485">
        <v>123.273</v>
      </c>
      <c r="E28" s="487">
        <f t="shared" si="0"/>
        <v>-0.7845675857649282</v>
      </c>
      <c r="F28" s="488">
        <v>26.557000000000002</v>
      </c>
      <c r="G28" s="489">
        <f t="shared" si="3"/>
        <v>0.0038315353669311544</v>
      </c>
      <c r="H28" s="485">
        <v>123.273</v>
      </c>
      <c r="I28" s="487">
        <f t="shared" si="1"/>
        <v>-0.7845675857649282</v>
      </c>
    </row>
    <row r="29" spans="1:9" s="490" customFormat="1" ht="18" customHeight="1">
      <c r="A29" s="484" t="s">
        <v>130</v>
      </c>
      <c r="B29" s="485">
        <v>18.284</v>
      </c>
      <c r="C29" s="486">
        <f t="shared" si="2"/>
        <v>0.0026379407556941376</v>
      </c>
      <c r="D29" s="485">
        <v>20.918000000000003</v>
      </c>
      <c r="E29" s="487">
        <f t="shared" si="0"/>
        <v>-0.12592026006310375</v>
      </c>
      <c r="F29" s="488">
        <v>18.284</v>
      </c>
      <c r="G29" s="489">
        <f t="shared" si="3"/>
        <v>0.0026379407556941376</v>
      </c>
      <c r="H29" s="485">
        <v>20.918000000000003</v>
      </c>
      <c r="I29" s="487">
        <f t="shared" si="1"/>
        <v>-0.12592026006310375</v>
      </c>
    </row>
    <row r="30" spans="1:9" s="490" customFormat="1" ht="18" customHeight="1">
      <c r="A30" s="484" t="s">
        <v>132</v>
      </c>
      <c r="B30" s="485">
        <v>18.119</v>
      </c>
      <c r="C30" s="486">
        <f t="shared" si="2"/>
        <v>0.0026141352303884315</v>
      </c>
      <c r="D30" s="485">
        <v>15.532</v>
      </c>
      <c r="E30" s="487">
        <f t="shared" si="0"/>
        <v>0.16655936131856808</v>
      </c>
      <c r="F30" s="488">
        <v>18.119</v>
      </c>
      <c r="G30" s="489">
        <f t="shared" si="3"/>
        <v>0.0026141352303884315</v>
      </c>
      <c r="H30" s="485">
        <v>15.532</v>
      </c>
      <c r="I30" s="487">
        <f t="shared" si="1"/>
        <v>0.16655936131856808</v>
      </c>
    </row>
    <row r="31" spans="1:9" s="490" customFormat="1" ht="18" customHeight="1">
      <c r="A31" s="484" t="s">
        <v>124</v>
      </c>
      <c r="B31" s="485">
        <v>17.184</v>
      </c>
      <c r="C31" s="486">
        <f t="shared" si="2"/>
        <v>0.0024792372536560966</v>
      </c>
      <c r="D31" s="485">
        <v>18.973</v>
      </c>
      <c r="E31" s="487">
        <f t="shared" si="0"/>
        <v>-0.09429188847309322</v>
      </c>
      <c r="F31" s="488">
        <v>17.184</v>
      </c>
      <c r="G31" s="489">
        <f t="shared" si="3"/>
        <v>0.0024792372536560966</v>
      </c>
      <c r="H31" s="485">
        <v>18.973</v>
      </c>
      <c r="I31" s="487">
        <f t="shared" si="1"/>
        <v>-0.09429188847309322</v>
      </c>
    </row>
    <row r="32" spans="1:9" s="490" customFormat="1" ht="18" customHeight="1">
      <c r="A32" s="484" t="s">
        <v>121</v>
      </c>
      <c r="B32" s="485">
        <v>16.913</v>
      </c>
      <c r="C32" s="486">
        <f t="shared" si="2"/>
        <v>0.0024401384817903608</v>
      </c>
      <c r="D32" s="485">
        <v>22.594</v>
      </c>
      <c r="E32" s="487">
        <f t="shared" si="0"/>
        <v>-0.25143843498273877</v>
      </c>
      <c r="F32" s="488">
        <v>16.913</v>
      </c>
      <c r="G32" s="489">
        <f t="shared" si="3"/>
        <v>0.0024401384817903608</v>
      </c>
      <c r="H32" s="485">
        <v>22.594</v>
      </c>
      <c r="I32" s="487">
        <f t="shared" si="1"/>
        <v>-0.25143843498273877</v>
      </c>
    </row>
    <row r="33" spans="1:9" s="490" customFormat="1" ht="18" customHeight="1">
      <c r="A33" s="484" t="s">
        <v>119</v>
      </c>
      <c r="B33" s="485">
        <v>16.627</v>
      </c>
      <c r="C33" s="486">
        <f t="shared" si="2"/>
        <v>0.0023988755712604694</v>
      </c>
      <c r="D33" s="485">
        <v>13.652</v>
      </c>
      <c r="E33" s="487">
        <f t="shared" si="0"/>
        <v>0.2179167887489013</v>
      </c>
      <c r="F33" s="488">
        <v>16.627</v>
      </c>
      <c r="G33" s="489">
        <f t="shared" si="3"/>
        <v>0.0023988755712604694</v>
      </c>
      <c r="H33" s="485">
        <v>13.652</v>
      </c>
      <c r="I33" s="487">
        <f t="shared" si="1"/>
        <v>0.2179167887489013</v>
      </c>
    </row>
    <row r="34" spans="1:9" s="490" customFormat="1" ht="18" customHeight="1" thickBot="1">
      <c r="A34" s="491" t="s">
        <v>155</v>
      </c>
      <c r="B34" s="492">
        <v>1667.3659999999988</v>
      </c>
      <c r="C34" s="493">
        <f t="shared" si="2"/>
        <v>0.24056074852651</v>
      </c>
      <c r="D34" s="492">
        <v>1852.1340000000002</v>
      </c>
      <c r="E34" s="494">
        <f t="shared" si="0"/>
        <v>-0.09975952063943616</v>
      </c>
      <c r="F34" s="492">
        <v>1667.3659999999988</v>
      </c>
      <c r="G34" s="495">
        <f t="shared" si="3"/>
        <v>0.24056074852651</v>
      </c>
      <c r="H34" s="492">
        <v>1852.1340000000002</v>
      </c>
      <c r="I34" s="494">
        <f t="shared" si="1"/>
        <v>-0.09975952063943616</v>
      </c>
    </row>
    <row r="35" ht="12.75" customHeight="1" thickTop="1">
      <c r="A35" s="214" t="s">
        <v>156</v>
      </c>
    </row>
    <row r="36" ht="12" customHeight="1">
      <c r="A36" s="214" t="s">
        <v>157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35:I65536 E35:E65536 E3:E5 I3:I5">
    <cfRule type="cellIs" priority="1" dxfId="0" operator="lessThan" stopIfTrue="1">
      <formula>0</formula>
    </cfRule>
  </conditionalFormatting>
  <conditionalFormatting sqref="E6:E34 I6:I34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8" right="0.24" top="0.33" bottom="0.18" header="0.25" footer="0.1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Aeronautica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Estadisticos Enero 2010</dc:title>
  <dc:subject/>
  <dc:creator>79575522</dc:creator>
  <cp:keywords/>
  <dc:description/>
  <cp:lastModifiedBy>79575522</cp:lastModifiedBy>
  <dcterms:created xsi:type="dcterms:W3CDTF">2010-03-10T19:59:13Z</dcterms:created>
  <dcterms:modified xsi:type="dcterms:W3CDTF">2010-03-10T20:03:05Z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AEVVZYF6TF2M-634-6</vt:lpwstr>
  </property>
  <property fmtid="{D5CDD505-2E9C-101B-9397-08002B2CF9AE}" pid="3" name="_dlc_DocIdItemGuid">
    <vt:lpwstr>c33c7f38-e4d4-48c3-82c1-c56eec8e432d</vt:lpwstr>
  </property>
  <property fmtid="{D5CDD505-2E9C-101B-9397-08002B2CF9AE}" pid="4" name="_dlc_DocIdUrl">
    <vt:lpwstr>http://bog127/AAeronautica/Estadisticas/TAereo/EOperacionales/BolPubAnte/_layouts/DocIdRedir.aspx?ID=AEVVZYF6TF2M-634-6, AEVVZYF6TF2M-634-6</vt:lpwstr>
  </property>
  <property fmtid="{D5CDD505-2E9C-101B-9397-08002B2CF9AE}" pid="5" name="Clase">
    <vt:lpwstr>Origen-Destino AÑO 2010</vt:lpwstr>
  </property>
  <property fmtid="{D5CDD505-2E9C-101B-9397-08002B2CF9AE}" pid="6" name="Sesion">
    <vt:lpwstr>Boletines Mensuales Origen-Destino</vt:lpwstr>
  </property>
  <property fmtid="{D5CDD505-2E9C-101B-9397-08002B2CF9AE}" pid="7" name="Orden">
    <vt:lpwstr>82.0000000000000</vt:lpwstr>
  </property>
  <property fmtid="{D5CDD505-2E9C-101B-9397-08002B2CF9AE}" pid="8" name="TaskStatus">
    <vt:lpwstr/>
  </property>
  <property fmtid="{D5CDD505-2E9C-101B-9397-08002B2CF9AE}" pid="9" name="Vigencia">
    <vt:lpwstr>2010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